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baiba.beate.sleja\Desktop\mājaslapai\kapitālsabiedrības\LR\SP 2023\"/>
    </mc:Choice>
  </mc:AlternateContent>
  <xr:revisionPtr revIDLastSave="0" documentId="8_{FFE753F8-D88E-4E48-A697-85402037ED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OPSAVILKUMS" sheetId="8" r:id="rId1"/>
  </sheets>
  <definedNames>
    <definedName name="_ftn1" localSheetId="0">KOPSAVILKUMS!$F$57</definedName>
    <definedName name="_ftn2" localSheetId="0">KOPSAVILKUMS!$F$58</definedName>
    <definedName name="_ftn3" localSheetId="0">KOPSAVILKUMS!$F$59</definedName>
    <definedName name="_ftnref1" localSheetId="0">KOPSAVILKUMS!$G$47</definedName>
    <definedName name="_ftnref2" localSheetId="0">KOPSAVILKUMS!$H$47</definedName>
    <definedName name="_ftnref3" localSheetId="0">KOPSAVILKUMS!$I$47</definedName>
    <definedName name="_xlnm.Print_Area" localSheetId="0">KOPSAVILKUMS!$B$1:$I$41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4" i="8" l="1"/>
  <c r="G84" i="8" s="1"/>
  <c r="G76" i="8"/>
  <c r="G79" i="8" s="1"/>
  <c r="H76" i="8"/>
  <c r="H79" i="8" s="1"/>
  <c r="I76" i="8"/>
  <c r="I79" i="8" s="1"/>
  <c r="I78" i="8" l="1"/>
  <c r="I80" i="8" s="1"/>
  <c r="H78" i="8"/>
  <c r="J79" i="8"/>
  <c r="O79" i="8" s="1"/>
  <c r="H80" i="8"/>
  <c r="G78" i="8"/>
  <c r="N79" i="8" l="1"/>
  <c r="L79" i="8"/>
  <c r="P79" i="8"/>
  <c r="M79" i="8"/>
  <c r="J78" i="8"/>
  <c r="G80" i="8"/>
  <c r="Q79" i="8" l="1"/>
  <c r="N78" i="8"/>
  <c r="N80" i="8" s="1"/>
  <c r="M78" i="8"/>
  <c r="M80" i="8" s="1"/>
  <c r="O78" i="8"/>
  <c r="O80" i="8" s="1"/>
  <c r="P78" i="8"/>
  <c r="P80" i="8" s="1"/>
  <c r="L78" i="8"/>
  <c r="L80" i="8" l="1"/>
  <c r="Q78" i="8"/>
  <c r="Q80" i="8" l="1"/>
  <c r="R79" i="8" s="1"/>
  <c r="R78" i="8"/>
</calcChain>
</file>

<file path=xl/sharedStrings.xml><?xml version="1.0" encoding="utf-8"?>
<sst xmlns="http://schemas.openxmlformats.org/spreadsheetml/2006/main" count="85" uniqueCount="75">
  <si>
    <t>2023.</t>
  </si>
  <si>
    <t>2024.</t>
  </si>
  <si>
    <t>2025.</t>
  </si>
  <si>
    <t>Nr.p.k.</t>
  </si>
  <si>
    <t>2026.</t>
  </si>
  <si>
    <t>2027.</t>
  </si>
  <si>
    <t>KOPĀ</t>
  </si>
  <si>
    <t>Pasākums</t>
  </si>
  <si>
    <t>SATURA ATTĪSTĪBA</t>
  </si>
  <si>
    <t xml:space="preserve"> TEHNOLOĢIJAS UN APRĪKOJUMS</t>
  </si>
  <si>
    <t xml:space="preserve">KOPĀ </t>
  </si>
  <si>
    <t>Summa (EUR), gadā</t>
  </si>
  <si>
    <t>Finansējuma avots</t>
  </si>
  <si>
    <t>2019[1]</t>
  </si>
  <si>
    <t>2020[2]</t>
  </si>
  <si>
    <t>2021[3]</t>
  </si>
  <si>
    <t>Valsts budžeta dotācija</t>
  </si>
  <si>
    <t>14 981 089</t>
  </si>
  <si>
    <t>18 874 614</t>
  </si>
  <si>
    <t>23 707 480</t>
  </si>
  <si>
    <t>Citu valsts budžeta iestāžu finansējums</t>
  </si>
  <si>
    <t>149 700</t>
  </si>
  <si>
    <t>543 820</t>
  </si>
  <si>
    <t>Pašu ieņēmumi no uzņēmējdarbības – kopā</t>
  </si>
  <si>
    <t>4 855 255</t>
  </si>
  <si>
    <t>4 270 642</t>
  </si>
  <si>
    <t>1 614 941</t>
  </si>
  <si>
    <t>Reklāma un sludinājumi</t>
  </si>
  <si>
    <t>3 330 445</t>
  </si>
  <si>
    <t>3 138 043</t>
  </si>
  <si>
    <t>241 148</t>
  </si>
  <si>
    <t>Tehnikas un telpu nomas ieņēmumi</t>
  </si>
  <si>
    <t>26 222</t>
  </si>
  <si>
    <t>Citi ieņēmumi</t>
  </si>
  <si>
    <t>1 498 587</t>
  </si>
  <si>
    <t>1 097 654</t>
  </si>
  <si>
    <t>1 339 904</t>
  </si>
  <si>
    <t>Ieņēmumi kopā</t>
  </si>
  <si>
    <t>[1] VSIA "Latvijas Televīzija" plānotā un faktiskā naudas plūsma un darbības rādītāji. Pārskats par saimnieciskās darbības rezultātiem 2019. gada 12 mēnešos (auditētie dati).</t>
  </si>
  <si>
    <t>[2] VSIA "Latvijas Televīzija" plānotā un faktiskā naudas plūsma un darbības rādītāji. Pārskats par saimnieciskās darbības rezultātiem 2020. gada 12 mēnešos (auditētie dati).</t>
  </si>
  <si>
    <t>[3] VSIA "Latvijas Televīzija" plānotā un faktiskā naudas plūsma un darbības rādītāji. Pārskats par saimnieciskās darbības rezultātiem 2021. gada 12 mēnešos (operatīvie dati).</t>
  </si>
  <si>
    <t xml:space="preserve">8 265 230 </t>
  </si>
  <si>
    <t>9 711 856</t>
  </si>
  <si>
    <t>11 718 557</t>
  </si>
  <si>
    <t>Transferti</t>
  </si>
  <si>
    <t>1 879 177</t>
  </si>
  <si>
    <t>1 116 238</t>
  </si>
  <si>
    <t>[1] VSIA “Latvijas Radio” plānotā un faktiskā naudas plūsma un darbības rādītāji. Pārskats par saimnieciskās darbības rezultātiem 2019. gada 12 mēnešos (operatīvie dati).</t>
  </si>
  <si>
    <t>[2] VSIA “Latvijas Radio” plānotā un faktiskā naudas plūsma un darbības rādītāji. Pārskats par saimnieciskās darbības rezultātiem 2020. gada 12 mēnešos (operatīvie dati).</t>
  </si>
  <si>
    <t>[3] VSIA “Latvijas Radio” plānotā un faktiskā naudas plūsma un darbības rādītāji. Pārskats par saimnieciskās darbības rezultātiem 2021. gada 12 mēnešos (operatīvie dati).</t>
  </si>
  <si>
    <t>LTV un LR</t>
  </si>
  <si>
    <t>LTV</t>
  </si>
  <si>
    <t>LR</t>
  </si>
  <si>
    <t>Vidēji</t>
  </si>
  <si>
    <t>INFRASTRUKTŪRA  (BEZ RADIOMĀJAS RENOVĀCIJAS)</t>
  </si>
  <si>
    <t>MINIMĀLAIS PIEGUMS LAI SASNIEGTU EIROPAS VIDĒJO 5 GADOS</t>
  </si>
  <si>
    <t>UZKRĀJOŠAIS PIEAUGUMS GADĀ LAI SASNIEGTU EIROPAS VIDĒJO 5 GADOS</t>
  </si>
  <si>
    <t>LATVIJAS RADIO PAPILDUS NEPIECIEŠAMAIS FINANSĒJUMS 2023. - 2027.GADĀ</t>
  </si>
  <si>
    <t>1.1.</t>
  </si>
  <si>
    <t>t.sk. esošo algu izlīdzināšana pret tirgus mediānu</t>
  </si>
  <si>
    <t>1.2.</t>
  </si>
  <si>
    <t>1.</t>
  </si>
  <si>
    <t>2.</t>
  </si>
  <si>
    <t>3.</t>
  </si>
  <si>
    <t>4.</t>
  </si>
  <si>
    <t>t.sk. algu palielinājums par 10% sākot ar 2023.gadu</t>
  </si>
  <si>
    <t>1.3.</t>
  </si>
  <si>
    <t>t.sk. inflācijas kompensēšana sākot ar 2024.gadu</t>
  </si>
  <si>
    <t xml:space="preserve">KAPACITĀTES STIPRINĀŠANA </t>
  </si>
  <si>
    <t>2.1.</t>
  </si>
  <si>
    <t>2.2.</t>
  </si>
  <si>
    <t>2.3.</t>
  </si>
  <si>
    <t>t.sk. satura atbalstam</t>
  </si>
  <si>
    <t>t.sk. digitālajam saturam un risinājumiem</t>
  </si>
  <si>
    <t>t.sk. ziņu dienesta un pētnieciskās žurnalistikas kapacitātes celšanai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</si>
</sst>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9">
    <xf numFmtId="0" fontId="0" fillId="0" borderId="0" xfId="0"/>
    <xf numFmtId="0" fontId="6" fillId="0" borderId="0" xfId="0" applyFont="1"/>
    <xf numFmtId="0" fontId="5" fillId="0" borderId="0" xfId="0" applyFont="1"/>
    <xf numFmtId="0" fontId="7" fillId="0" borderId="15" xfId="0" applyFont="1" applyBorder="1" applyAlignment="1">
      <alignment horizontal="justify" vertical="center" wrapText="1"/>
    </xf>
    <xf numFmtId="0" fontId="10" fillId="0" borderId="16" xfId="3" applyBorder="1" applyAlignment="1">
      <alignment horizontal="justify" vertical="center" wrapText="1"/>
    </xf>
    <xf numFmtId="0" fontId="8" fillId="0" borderId="17" xfId="0" applyFont="1" applyBorder="1" applyAlignment="1">
      <alignment horizontal="justify" vertical="center" wrapText="1"/>
    </xf>
    <xf numFmtId="0" fontId="9" fillId="0" borderId="18" xfId="0" applyFont="1" applyBorder="1" applyAlignment="1">
      <alignment horizontal="justify" vertical="center" wrapText="1"/>
    </xf>
    <xf numFmtId="3" fontId="9" fillId="0" borderId="18" xfId="0" applyNumberFormat="1" applyFont="1" applyBorder="1" applyAlignment="1">
      <alignment horizontal="justify" vertical="center" wrapText="1"/>
    </xf>
    <xf numFmtId="0" fontId="7" fillId="0" borderId="17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3" fontId="4" fillId="0" borderId="18" xfId="0" applyNumberFormat="1" applyFont="1" applyBorder="1" applyAlignment="1">
      <alignment horizontal="justify" vertical="center" wrapText="1"/>
    </xf>
    <xf numFmtId="0" fontId="10" fillId="0" borderId="0" xfId="3" applyAlignment="1">
      <alignment vertical="center"/>
    </xf>
    <xf numFmtId="9" fontId="6" fillId="0" borderId="0" xfId="2" applyFont="1"/>
    <xf numFmtId="9" fontId="6" fillId="0" borderId="0" xfId="0" applyNumberFormat="1" applyFont="1"/>
    <xf numFmtId="2" fontId="6" fillId="0" borderId="0" xfId="0" applyNumberFormat="1" applyFont="1"/>
    <xf numFmtId="2" fontId="5" fillId="0" borderId="0" xfId="0" applyNumberFormat="1" applyFont="1"/>
    <xf numFmtId="9" fontId="5" fillId="0" borderId="0" xfId="2" applyFont="1"/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6" fillId="2" borderId="0" xfId="0" applyFont="1" applyFill="1"/>
    <xf numFmtId="0" fontId="6" fillId="0" borderId="4" xfId="0" applyFont="1" applyBorder="1" applyAlignment="1">
      <alignment vertical="center" wrapText="1"/>
    </xf>
    <xf numFmtId="3" fontId="5" fillId="2" borderId="20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3" fontId="5" fillId="2" borderId="21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/>
    </xf>
    <xf numFmtId="3" fontId="12" fillId="2" borderId="20" xfId="0" applyNumberFormat="1" applyFont="1" applyFill="1" applyBorder="1" applyAlignment="1">
      <alignment horizontal="center" vertical="center"/>
    </xf>
    <xf numFmtId="3" fontId="6" fillId="0" borderId="0" xfId="0" applyNumberFormat="1" applyFont="1"/>
    <xf numFmtId="3" fontId="6" fillId="2" borderId="0" xfId="0" applyNumberFormat="1" applyFont="1" applyFill="1"/>
    <xf numFmtId="0" fontId="11" fillId="2" borderId="2" xfId="0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99FF33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LATVIJAS RADIO PAPILDUS NEPIECIEŠAMAIS FINANSĒJUMS 2023. - 2027. (EUR)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6.6704995864889066E-2"/>
          <c:y val="9.8238664376447904E-2"/>
          <c:w val="0.91886214971012903"/>
          <c:h val="0.612200628836901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KOPSAVILKUMS!$C$4</c:f>
              <c:strCache>
                <c:ptCount val="1"/>
                <c:pt idx="0">
                  <c:v>KAPACITĀTES STIPRINĀŠANA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KOPSAVILKUMS!$D$3:$H$3</c:f>
              <c:strCache>
                <c:ptCount val="5"/>
                <c:pt idx="0">
                  <c:v>2023.</c:v>
                </c:pt>
                <c:pt idx="1">
                  <c:v>2024.</c:v>
                </c:pt>
                <c:pt idx="2">
                  <c:v>2025.</c:v>
                </c:pt>
                <c:pt idx="3">
                  <c:v>2026.</c:v>
                </c:pt>
                <c:pt idx="4">
                  <c:v>2027.</c:v>
                </c:pt>
              </c:strCache>
            </c:strRef>
          </c:cat>
          <c:val>
            <c:numRef>
              <c:f>KOPSAVILKUMS!$D$4:$H$4</c:f>
              <c:numCache>
                <c:formatCode>#,##0</c:formatCode>
                <c:ptCount val="5"/>
                <c:pt idx="0">
                  <c:v>1360282.4488891999</c:v>
                </c:pt>
                <c:pt idx="1">
                  <c:v>1374563.9127647625</c:v>
                </c:pt>
                <c:pt idx="2">
                  <c:v>1387832.6910200575</c:v>
                </c:pt>
                <c:pt idx="3">
                  <c:v>1401366.8448404609</c:v>
                </c:pt>
                <c:pt idx="4">
                  <c:v>1415171.6817372679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C-4754-81C8-BDA5EA436DF0}"/>
            </c:ext>
          </c:extLst>
        </c:ser>
        <c:ser>
          <c:idx val="1"/>
          <c:order val="1"/>
          <c:tx>
            <c:strRef>
              <c:f>KOPSAVILKUMS!$C$8</c:f>
              <c:strCache>
                <c:ptCount val="1"/>
                <c:pt idx="0">
                  <c:v>SATURA ATTĪSTĪBA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KOPSAVILKUMS!$D$3:$H$3</c:f>
              <c:strCache>
                <c:ptCount val="5"/>
                <c:pt idx="0">
                  <c:v>2023.</c:v>
                </c:pt>
                <c:pt idx="1">
                  <c:v>2024.</c:v>
                </c:pt>
                <c:pt idx="2">
                  <c:v>2025.</c:v>
                </c:pt>
                <c:pt idx="3">
                  <c:v>2026.</c:v>
                </c:pt>
                <c:pt idx="4">
                  <c:v>2027.</c:v>
                </c:pt>
              </c:strCache>
            </c:strRef>
          </c:cat>
          <c:val>
            <c:numRef>
              <c:f>KOPSAVILKUMS!$D$8:$H$8</c:f>
              <c:numCache>
                <c:formatCode>#,##0</c:formatCode>
                <c:ptCount val="5"/>
                <c:pt idx="0">
                  <c:v>1135671.7527000001</c:v>
                </c:pt>
                <c:pt idx="1">
                  <c:v>1173514.3445498999</c:v>
                </c:pt>
                <c:pt idx="2">
                  <c:v>1195787.266785448</c:v>
                </c:pt>
                <c:pt idx="3">
                  <c:v>1218527.9203879423</c:v>
                </c:pt>
                <c:pt idx="4">
                  <c:v>1241746.1277160891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3C-4754-81C8-BDA5EA436DF0}"/>
            </c:ext>
          </c:extLst>
        </c:ser>
        <c:ser>
          <c:idx val="2"/>
          <c:order val="2"/>
          <c:tx>
            <c:strRef>
              <c:f>KOPSAVILKUMS!$C$12</c:f>
              <c:strCache>
                <c:ptCount val="1"/>
                <c:pt idx="0">
                  <c:v> TEHNOLOĢIJAS UN APRĪKOJUMS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KOPSAVILKUMS!$D$3:$H$3</c:f>
              <c:strCache>
                <c:ptCount val="5"/>
                <c:pt idx="0">
                  <c:v>2023.</c:v>
                </c:pt>
                <c:pt idx="1">
                  <c:v>2024.</c:v>
                </c:pt>
                <c:pt idx="2">
                  <c:v>2025.</c:v>
                </c:pt>
                <c:pt idx="3">
                  <c:v>2026.</c:v>
                </c:pt>
                <c:pt idx="4">
                  <c:v>2027.</c:v>
                </c:pt>
              </c:strCache>
            </c:strRef>
          </c:cat>
          <c:val>
            <c:numRef>
              <c:f>KOPSAVILKUMS!$D$12:$H$12</c:f>
              <c:numCache>
                <c:formatCode>#,##0</c:formatCode>
                <c:ptCount val="5"/>
                <c:pt idx="0">
                  <c:v>807000</c:v>
                </c:pt>
                <c:pt idx="1">
                  <c:v>744000</c:v>
                </c:pt>
                <c:pt idx="2">
                  <c:v>686000</c:v>
                </c:pt>
                <c:pt idx="3">
                  <c:v>782000</c:v>
                </c:pt>
                <c:pt idx="4">
                  <c:v>834000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3C-4754-81C8-BDA5EA436DF0}"/>
            </c:ext>
          </c:extLst>
        </c:ser>
        <c:ser>
          <c:idx val="3"/>
          <c:order val="3"/>
          <c:tx>
            <c:strRef>
              <c:f>KOPSAVILKUMS!$C$13</c:f>
              <c:strCache>
                <c:ptCount val="1"/>
                <c:pt idx="0">
                  <c:v>INFRASTRUKTŪRA  (BEZ RADIOMĀJAS RENOVĀCIJAS)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KOPSAVILKUMS!$D$3:$H$3</c:f>
              <c:strCache>
                <c:ptCount val="5"/>
                <c:pt idx="0">
                  <c:v>2023.</c:v>
                </c:pt>
                <c:pt idx="1">
                  <c:v>2024.</c:v>
                </c:pt>
                <c:pt idx="2">
                  <c:v>2025.</c:v>
                </c:pt>
                <c:pt idx="3">
                  <c:v>2026.</c:v>
                </c:pt>
                <c:pt idx="4">
                  <c:v>2027.</c:v>
                </c:pt>
              </c:strCache>
            </c:strRef>
          </c:cat>
          <c:val>
            <c:numRef>
              <c:f>KOPSAVILKUMS!$D$13:$H$13</c:f>
              <c:numCache>
                <c:formatCode>#,##0</c:formatCode>
                <c:ptCount val="5"/>
                <c:pt idx="0">
                  <c:v>995000</c:v>
                </c:pt>
                <c:pt idx="1">
                  <c:v>367000</c:v>
                </c:pt>
                <c:pt idx="2">
                  <c:v>1016700</c:v>
                </c:pt>
                <c:pt idx="3">
                  <c:v>1534504.9999999998</c:v>
                </c:pt>
                <c:pt idx="4">
                  <c:v>2046880.7499999998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3C-4754-81C8-BDA5EA436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8054192"/>
        <c:axId val="1138059600"/>
      </c:barChart>
      <c:lineChart>
        <c:grouping val="standard"/>
        <c:varyColors val="0"/>
        <c:ser>
          <c:idx val="4"/>
          <c:order val="4"/>
          <c:tx>
            <c:strRef>
              <c:f>KOPSAVILKUMS!$C$15</c:f>
              <c:strCache>
                <c:ptCount val="1"/>
                <c:pt idx="0">
                  <c:v>MINIMĀLAIS PIEGUMS LAI SASNIEGTU EIROPAS VIDĒJO 5 GADOS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KOPSAVILKUMS!$D$15:$H$15</c:f>
              <c:numCache>
                <c:formatCode>#,##0</c:formatCode>
                <c:ptCount val="5"/>
                <c:pt idx="0">
                  <c:v>1118794.3695169317</c:v>
                </c:pt>
                <c:pt idx="1">
                  <c:v>1118794.3695169317</c:v>
                </c:pt>
                <c:pt idx="2">
                  <c:v>1118794.3695169317</c:v>
                </c:pt>
                <c:pt idx="3">
                  <c:v>1118794.3695169317</c:v>
                </c:pt>
                <c:pt idx="4">
                  <c:v>1118794.3695169317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3C-4754-81C8-BDA5EA436DF0}"/>
            </c:ext>
          </c:extLst>
        </c:ser>
        <c:ser>
          <c:idx val="5"/>
          <c:order val="5"/>
          <c:tx>
            <c:strRef>
              <c:f>KOPSAVILKUMS!$C$16</c:f>
              <c:strCache>
                <c:ptCount val="1"/>
                <c:pt idx="0">
                  <c:v>UZKRĀJOŠAIS PIEAUGUMS GADĀ LAI SASNIEGTU EIROPAS VIDĒJO 5 GADOS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KOPSAVILKUMS!$D$16:$H$16</c:f>
              <c:numCache>
                <c:formatCode>#,##0</c:formatCode>
                <c:ptCount val="5"/>
                <c:pt idx="0">
                  <c:v>1118794.3695169317</c:v>
                </c:pt>
                <c:pt idx="1">
                  <c:v>2237588.7390338634</c:v>
                </c:pt>
                <c:pt idx="2">
                  <c:v>3356383.1085507954</c:v>
                </c:pt>
                <c:pt idx="3">
                  <c:v>4475177.4780677268</c:v>
                </c:pt>
                <c:pt idx="4">
                  <c:v>5593971.8475846583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F1-4CB6-AD79-014295E08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054192"/>
        <c:axId val="1138059600"/>
      </c:lineChart>
      <c:catAx>
        <c:axId val="113805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138059600"/>
        <c:crosses val="autoZero"/>
        <c:auto val="1"/>
        <c:lblAlgn val="ctr"/>
        <c:lblOffset val="100"/>
        <c:noMultiLvlLbl val="0"/>
      </c:catAx>
      <c:valAx>
        <c:axId val="113805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13805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172600128837851"/>
          <c:y val="0.75327135055399852"/>
          <c:w val="0.68235602902578352"/>
          <c:h val="0.246728649446001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571499</xdr:colOff>
      <xdr:row>17</xdr:row>
      <xdr:rowOff>106681</xdr:rowOff>
    </xdr:from>
    <xdr:to>
      <xdr:col>8</xdr:col>
      <xdr:colOff>47624</xdr:colOff>
      <xdr:row>44</xdr:row>
      <xdr:rowOff>169545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4F42AA-ED8D-9B1A-0F11-0842D13F6B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249977111117893"/>
    <pageSetUpPr fitToPage="1"/>
  </sheetPr>
  <dimension ref="B1:R113"/>
  <sheetViews>
    <sheetView tabSelected="1" topLeftCell="A4" workbookViewId="0">
      <selection activeCell="P34" sqref="P34"/>
    </sheetView>
  </sheetViews>
  <sheetFormatPr defaultColWidth="8.88671875" defaultRowHeight="13.8" outlineLevelRow="1" x14ac:dyDescent="0.25"/>
  <cols>
    <col min="1" max="1" width="8.88671875" style="1"/>
    <col min="2" max="2" width="7.109375" style="1" bestFit="1" customWidth="1"/>
    <col min="3" max="3" width="85.88671875" style="1" customWidth="1"/>
    <col min="4" max="4" width="12.109375" style="1" customWidth="1"/>
    <col min="5" max="5" width="12.33203125" style="1" customWidth="1"/>
    <col min="6" max="6" width="13.109375" style="1" customWidth="1"/>
    <col min="7" max="7" width="13.44140625" style="1" customWidth="1"/>
    <col min="8" max="8" width="11.88671875" style="1" customWidth="1"/>
    <col min="9" max="9" width="11.44140625" style="1" customWidth="1"/>
    <col min="10" max="12" width="9.109375" style="1" bestFit="1" customWidth="1"/>
    <col min="13" max="16384" width="8.88671875" style="1"/>
  </cols>
  <sheetData>
    <row r="1" spans="2:17" ht="46.35" customHeight="1" thickBot="1" x14ac:dyDescent="0.3">
      <c r="B1" s="48" t="s">
        <v>57</v>
      </c>
      <c r="C1" s="48"/>
      <c r="D1" s="48"/>
      <c r="E1" s="48"/>
      <c r="F1" s="48"/>
      <c r="G1" s="48"/>
      <c r="H1" s="48"/>
      <c r="I1" s="48"/>
    </row>
    <row r="2" spans="2:17" ht="42" customHeight="1" x14ac:dyDescent="0.25">
      <c r="B2" s="44" t="s">
        <v>3</v>
      </c>
      <c r="C2" s="17" t="s">
        <v>7</v>
      </c>
      <c r="D2" s="43" t="s">
        <v>11</v>
      </c>
      <c r="E2" s="43"/>
      <c r="F2" s="43"/>
      <c r="G2" s="43"/>
      <c r="H2" s="43"/>
      <c r="I2" s="46" t="s">
        <v>10</v>
      </c>
    </row>
    <row r="3" spans="2:17" ht="30" customHeight="1" x14ac:dyDescent="0.25">
      <c r="B3" s="45"/>
      <c r="C3" s="18"/>
      <c r="D3" s="19" t="s">
        <v>0</v>
      </c>
      <c r="E3" s="19" t="s">
        <v>1</v>
      </c>
      <c r="F3" s="19" t="s">
        <v>2</v>
      </c>
      <c r="G3" s="19" t="s">
        <v>4</v>
      </c>
      <c r="H3" s="19" t="s">
        <v>5</v>
      </c>
      <c r="I3" s="47"/>
    </row>
    <row r="4" spans="2:17" ht="51.75" customHeight="1" x14ac:dyDescent="0.25">
      <c r="B4" s="20" t="s">
        <v>61</v>
      </c>
      <c r="C4" s="33" t="s">
        <v>68</v>
      </c>
      <c r="D4" s="21">
        <v>1360282.4488891999</v>
      </c>
      <c r="E4" s="21">
        <v>1374563.9127647625</v>
      </c>
      <c r="F4" s="21">
        <v>1387832.6910200575</v>
      </c>
      <c r="G4" s="21">
        <v>1401366.8448404609</v>
      </c>
      <c r="H4" s="21">
        <v>1415171.6817372679</v>
      </c>
      <c r="I4" s="36">
        <v>6939217.5792517494</v>
      </c>
      <c r="J4" s="39"/>
    </row>
    <row r="5" spans="2:17" ht="30" customHeight="1" x14ac:dyDescent="0.25">
      <c r="B5" s="20" t="s">
        <v>58</v>
      </c>
      <c r="C5" s="35" t="s">
        <v>59</v>
      </c>
      <c r="D5" s="37">
        <v>711125</v>
      </c>
      <c r="E5" s="37">
        <v>711125</v>
      </c>
      <c r="F5" s="37">
        <v>711125</v>
      </c>
      <c r="G5" s="37">
        <v>711125</v>
      </c>
      <c r="H5" s="37">
        <v>711125</v>
      </c>
      <c r="I5" s="38">
        <v>3555625</v>
      </c>
      <c r="K5" s="39"/>
      <c r="L5" s="39"/>
      <c r="M5" s="39"/>
      <c r="N5" s="39"/>
      <c r="O5" s="39"/>
    </row>
    <row r="6" spans="2:17" ht="30" customHeight="1" x14ac:dyDescent="0.25">
      <c r="B6" s="20" t="s">
        <v>60</v>
      </c>
      <c r="C6" s="35" t="s">
        <v>65</v>
      </c>
      <c r="D6" s="37">
        <v>649157.44888919988</v>
      </c>
      <c r="E6" s="37">
        <v>0</v>
      </c>
      <c r="F6" s="37">
        <v>0</v>
      </c>
      <c r="G6" s="37">
        <v>0</v>
      </c>
      <c r="H6" s="37">
        <v>0</v>
      </c>
      <c r="I6" s="38">
        <v>649157.44888919988</v>
      </c>
    </row>
    <row r="7" spans="2:17" ht="28.95" customHeight="1" x14ac:dyDescent="0.25">
      <c r="B7" s="20" t="s">
        <v>66</v>
      </c>
      <c r="C7" s="35" t="s">
        <v>67</v>
      </c>
      <c r="D7" s="37">
        <v>0</v>
      </c>
      <c r="E7" s="37">
        <v>663438.91276476253</v>
      </c>
      <c r="F7" s="37">
        <v>676707.69102005754</v>
      </c>
      <c r="G7" s="37">
        <v>690241.84484046104</v>
      </c>
      <c r="H7" s="37">
        <v>704046.68173726799</v>
      </c>
      <c r="I7" s="38">
        <v>2734435.1303625489</v>
      </c>
    </row>
    <row r="8" spans="2:17" ht="27" customHeight="1" x14ac:dyDescent="0.25">
      <c r="B8" s="22" t="s">
        <v>62</v>
      </c>
      <c r="C8" s="23" t="s">
        <v>8</v>
      </c>
      <c r="D8" s="24">
        <v>1135671.7527000001</v>
      </c>
      <c r="E8" s="24">
        <v>1173514.3445498999</v>
      </c>
      <c r="F8" s="24">
        <v>1195787.266785448</v>
      </c>
      <c r="G8" s="24">
        <v>1218527.9203879423</v>
      </c>
      <c r="H8" s="24">
        <v>1241746.1277160891</v>
      </c>
      <c r="I8" s="34">
        <v>5965247.4121393785</v>
      </c>
      <c r="J8" s="39"/>
      <c r="K8" s="39"/>
      <c r="L8" s="39"/>
      <c r="M8" s="39"/>
      <c r="N8" s="39"/>
      <c r="O8" s="39"/>
      <c r="P8" s="39"/>
      <c r="Q8" s="39"/>
    </row>
    <row r="9" spans="2:17" ht="27" customHeight="1" x14ac:dyDescent="0.25">
      <c r="B9" s="22" t="s">
        <v>69</v>
      </c>
      <c r="C9" s="41" t="s">
        <v>72</v>
      </c>
      <c r="D9" s="42">
        <v>87642.612599999993</v>
      </c>
      <c r="E9" s="42">
        <v>90885.3892662</v>
      </c>
      <c r="F9" s="42">
        <v>92793.98244079022</v>
      </c>
      <c r="G9" s="42">
        <v>94742.656072046782</v>
      </c>
      <c r="H9" s="42">
        <v>96732.251849559761</v>
      </c>
      <c r="I9" s="38">
        <v>462796.89222859679</v>
      </c>
    </row>
    <row r="10" spans="2:17" ht="27" customHeight="1" x14ac:dyDescent="0.25">
      <c r="B10" s="22" t="s">
        <v>70</v>
      </c>
      <c r="C10" s="41" t="s">
        <v>73</v>
      </c>
      <c r="D10" s="42">
        <v>475844.39309999999</v>
      </c>
      <c r="E10" s="42">
        <v>493006.63564469991</v>
      </c>
      <c r="F10" s="42">
        <v>503107.77499323874</v>
      </c>
      <c r="G10" s="42">
        <v>513421.03826809651</v>
      </c>
      <c r="H10" s="42">
        <v>523950.88007172686</v>
      </c>
      <c r="I10" s="38">
        <v>2509330.7220777618</v>
      </c>
    </row>
    <row r="11" spans="2:17" ht="27" customHeight="1" x14ac:dyDescent="0.25">
      <c r="B11" s="22" t="s">
        <v>71</v>
      </c>
      <c r="C11" s="41" t="s">
        <v>74</v>
      </c>
      <c r="D11" s="42">
        <v>572184.74699999997</v>
      </c>
      <c r="E11" s="42">
        <v>589622.31963899999</v>
      </c>
      <c r="F11" s="42">
        <v>599885.50935141905</v>
      </c>
      <c r="G11" s="42">
        <v>610364.22604779876</v>
      </c>
      <c r="H11" s="42">
        <v>621062.99579480255</v>
      </c>
      <c r="I11" s="38">
        <v>2993119.7978330203</v>
      </c>
    </row>
    <row r="12" spans="2:17" ht="27" customHeight="1" x14ac:dyDescent="0.25">
      <c r="B12" s="22" t="s">
        <v>63</v>
      </c>
      <c r="C12" s="23" t="s">
        <v>9</v>
      </c>
      <c r="D12" s="24">
        <v>807000</v>
      </c>
      <c r="E12" s="24">
        <v>744000</v>
      </c>
      <c r="F12" s="24">
        <v>686000</v>
      </c>
      <c r="G12" s="24">
        <v>782000</v>
      </c>
      <c r="H12" s="24">
        <v>834000</v>
      </c>
      <c r="I12" s="34">
        <v>3853000</v>
      </c>
    </row>
    <row r="13" spans="2:17" ht="34.35" customHeight="1" x14ac:dyDescent="0.25">
      <c r="B13" s="22" t="s">
        <v>64</v>
      </c>
      <c r="C13" s="25" t="s">
        <v>54</v>
      </c>
      <c r="D13" s="24">
        <v>995000</v>
      </c>
      <c r="E13" s="24">
        <v>367000</v>
      </c>
      <c r="F13" s="24">
        <v>1016700</v>
      </c>
      <c r="G13" s="24">
        <v>1534504.9999999998</v>
      </c>
      <c r="H13" s="24">
        <v>2046880.7499999998</v>
      </c>
      <c r="I13" s="34">
        <v>5960085.75</v>
      </c>
    </row>
    <row r="14" spans="2:17" s="2" customFormat="1" ht="24" customHeight="1" thickBot="1" x14ac:dyDescent="0.3">
      <c r="B14" s="26"/>
      <c r="C14" s="27" t="s">
        <v>6</v>
      </c>
      <c r="D14" s="28">
        <v>4297954.2015891997</v>
      </c>
      <c r="E14" s="28">
        <v>3659078.2573146624</v>
      </c>
      <c r="F14" s="28">
        <v>4286319.957805505</v>
      </c>
      <c r="G14" s="28">
        <v>4936399.7652284028</v>
      </c>
      <c r="H14" s="28">
        <v>5537798.559453357</v>
      </c>
      <c r="I14" s="29">
        <v>22717550.74139113</v>
      </c>
    </row>
    <row r="15" spans="2:17" ht="14.4" thickBot="1" x14ac:dyDescent="0.3">
      <c r="B15" s="30"/>
      <c r="C15" s="31" t="s">
        <v>55</v>
      </c>
      <c r="D15" s="28">
        <v>1118794.3695169317</v>
      </c>
      <c r="E15" s="28">
        <v>1118794.3695169317</v>
      </c>
      <c r="F15" s="28">
        <v>1118794.3695169317</v>
      </c>
      <c r="G15" s="28">
        <v>1118794.3695169317</v>
      </c>
      <c r="H15" s="28">
        <v>1118794.3695169317</v>
      </c>
      <c r="I15" s="29">
        <v>5593971.8475846583</v>
      </c>
    </row>
    <row r="16" spans="2:17" ht="14.4" thickBot="1" x14ac:dyDescent="0.3">
      <c r="B16" s="30"/>
      <c r="C16" s="31" t="s">
        <v>56</v>
      </c>
      <c r="D16" s="28">
        <v>1118794.3695169317</v>
      </c>
      <c r="E16" s="28">
        <v>2237588.7390338634</v>
      </c>
      <c r="F16" s="28">
        <v>3356383.1085507954</v>
      </c>
      <c r="G16" s="28">
        <v>4475177.4780677268</v>
      </c>
      <c r="H16" s="28">
        <v>5593971.8475846583</v>
      </c>
      <c r="I16" s="29">
        <v>16781915.542753976</v>
      </c>
    </row>
    <row r="17" spans="2:9" x14ac:dyDescent="0.25">
      <c r="B17" s="32"/>
      <c r="C17" s="32"/>
      <c r="D17" s="32"/>
      <c r="E17" s="32"/>
      <c r="F17" s="32"/>
      <c r="G17" s="32"/>
      <c r="H17" s="32"/>
      <c r="I17" s="32"/>
    </row>
    <row r="18" spans="2:9" x14ac:dyDescent="0.25">
      <c r="B18" s="32"/>
      <c r="C18" s="32"/>
      <c r="D18" s="40"/>
      <c r="E18" s="40"/>
      <c r="F18" s="40"/>
      <c r="G18" s="40"/>
      <c r="H18" s="40"/>
      <c r="I18" s="32"/>
    </row>
    <row r="19" spans="2:9" x14ac:dyDescent="0.25">
      <c r="B19" s="32"/>
      <c r="C19" s="32"/>
      <c r="D19" s="40"/>
      <c r="E19" s="40"/>
      <c r="F19" s="40"/>
      <c r="G19" s="40"/>
      <c r="H19" s="40"/>
      <c r="I19" s="32"/>
    </row>
    <row r="20" spans="2:9" x14ac:dyDescent="0.25">
      <c r="B20" s="32"/>
      <c r="C20" s="32"/>
      <c r="D20" s="32"/>
      <c r="E20" s="32"/>
      <c r="F20" s="32"/>
      <c r="G20" s="32"/>
      <c r="H20" s="32"/>
      <c r="I20" s="32"/>
    </row>
    <row r="21" spans="2:9" x14ac:dyDescent="0.25">
      <c r="B21" s="32"/>
      <c r="C21" s="32"/>
      <c r="D21" s="32"/>
      <c r="E21" s="32"/>
      <c r="F21" s="32"/>
      <c r="G21" s="32"/>
      <c r="H21" s="32"/>
      <c r="I21" s="32"/>
    </row>
    <row r="22" spans="2:9" x14ac:dyDescent="0.25">
      <c r="B22" s="32"/>
      <c r="C22" s="32"/>
      <c r="D22" s="32"/>
      <c r="E22" s="32"/>
      <c r="F22" s="32"/>
      <c r="G22" s="32"/>
      <c r="H22" s="32"/>
      <c r="I22" s="32"/>
    </row>
    <row r="23" spans="2:9" x14ac:dyDescent="0.25">
      <c r="B23" s="32"/>
      <c r="C23" s="32"/>
      <c r="D23" s="32"/>
      <c r="E23" s="32"/>
      <c r="F23" s="32"/>
      <c r="G23" s="32"/>
      <c r="H23" s="32"/>
      <c r="I23" s="32"/>
    </row>
    <row r="24" spans="2:9" ht="13.95" customHeight="1" x14ac:dyDescent="0.25">
      <c r="B24" s="32"/>
      <c r="C24" s="32"/>
      <c r="D24" s="32"/>
      <c r="E24" s="32"/>
      <c r="F24" s="32"/>
      <c r="G24" s="32"/>
      <c r="H24" s="32"/>
      <c r="I24" s="32"/>
    </row>
    <row r="25" spans="2:9" x14ac:dyDescent="0.25">
      <c r="B25" s="32"/>
      <c r="C25" s="32"/>
      <c r="D25" s="32"/>
      <c r="E25" s="32"/>
      <c r="F25" s="32"/>
      <c r="G25" s="32"/>
      <c r="H25" s="32"/>
      <c r="I25" s="32"/>
    </row>
    <row r="26" spans="2:9" x14ac:dyDescent="0.25">
      <c r="B26" s="32"/>
      <c r="C26" s="32"/>
      <c r="D26" s="32"/>
      <c r="E26" s="32"/>
      <c r="F26" s="32"/>
      <c r="G26" s="32"/>
      <c r="H26" s="32"/>
      <c r="I26" s="32"/>
    </row>
    <row r="27" spans="2:9" x14ac:dyDescent="0.25">
      <c r="B27" s="32"/>
      <c r="C27" s="32"/>
      <c r="D27" s="32"/>
      <c r="E27" s="32"/>
      <c r="F27" s="32"/>
      <c r="G27" s="32"/>
      <c r="H27" s="32"/>
      <c r="I27" s="32"/>
    </row>
    <row r="28" spans="2:9" x14ac:dyDescent="0.25">
      <c r="B28" s="32"/>
      <c r="C28" s="32"/>
      <c r="D28" s="32"/>
      <c r="E28" s="32"/>
      <c r="F28" s="32"/>
      <c r="G28" s="32"/>
      <c r="H28" s="32"/>
      <c r="I28" s="32"/>
    </row>
    <row r="29" spans="2:9" x14ac:dyDescent="0.25">
      <c r="B29" s="32"/>
      <c r="C29" s="32"/>
      <c r="D29" s="32"/>
      <c r="E29" s="32"/>
      <c r="F29" s="32"/>
      <c r="G29" s="32"/>
      <c r="H29" s="32"/>
      <c r="I29" s="32"/>
    </row>
    <row r="30" spans="2:9" x14ac:dyDescent="0.25">
      <c r="B30" s="32"/>
      <c r="C30" s="32"/>
      <c r="D30" s="32"/>
      <c r="E30" s="32"/>
      <c r="F30" s="32"/>
      <c r="G30" s="32"/>
      <c r="H30" s="32"/>
      <c r="I30" s="32"/>
    </row>
    <row r="31" spans="2:9" x14ac:dyDescent="0.25">
      <c r="B31" s="32"/>
      <c r="C31" s="32"/>
      <c r="D31" s="32"/>
      <c r="E31" s="32"/>
      <c r="F31" s="32"/>
      <c r="G31" s="32"/>
      <c r="H31" s="32"/>
      <c r="I31" s="32"/>
    </row>
    <row r="32" spans="2:9" x14ac:dyDescent="0.25">
      <c r="B32" s="32"/>
      <c r="C32" s="32"/>
      <c r="D32" s="32"/>
      <c r="E32" s="32"/>
      <c r="F32" s="32"/>
      <c r="G32" s="32"/>
      <c r="H32" s="32"/>
      <c r="I32" s="32"/>
    </row>
    <row r="33" spans="2:9" x14ac:dyDescent="0.25">
      <c r="B33" s="32"/>
      <c r="C33" s="32"/>
      <c r="D33" s="32"/>
      <c r="E33" s="32"/>
      <c r="F33" s="32"/>
      <c r="G33" s="32"/>
      <c r="H33" s="32"/>
      <c r="I33" s="32"/>
    </row>
    <row r="34" spans="2:9" x14ac:dyDescent="0.25">
      <c r="B34" s="32"/>
      <c r="C34" s="32"/>
      <c r="D34" s="32"/>
      <c r="E34" s="32"/>
      <c r="F34" s="32"/>
      <c r="G34" s="32"/>
      <c r="H34" s="32"/>
      <c r="I34" s="32"/>
    </row>
    <row r="35" spans="2:9" x14ac:dyDescent="0.25">
      <c r="B35" s="32"/>
      <c r="C35" s="32"/>
      <c r="D35" s="32"/>
      <c r="E35" s="32"/>
      <c r="F35" s="32"/>
      <c r="G35" s="32"/>
      <c r="H35" s="32"/>
      <c r="I35" s="32"/>
    </row>
    <row r="36" spans="2:9" x14ac:dyDescent="0.25">
      <c r="B36" s="32"/>
      <c r="C36" s="32"/>
      <c r="D36" s="32"/>
      <c r="E36" s="32"/>
      <c r="F36" s="32"/>
      <c r="G36" s="32"/>
      <c r="H36" s="32"/>
      <c r="I36" s="32"/>
    </row>
    <row r="37" spans="2:9" x14ac:dyDescent="0.25">
      <c r="B37" s="32"/>
      <c r="C37" s="32"/>
      <c r="D37" s="32"/>
      <c r="E37" s="32"/>
      <c r="F37" s="32"/>
      <c r="G37" s="32"/>
      <c r="H37" s="32"/>
      <c r="I37" s="32"/>
    </row>
    <row r="38" spans="2:9" x14ac:dyDescent="0.25">
      <c r="B38" s="32"/>
      <c r="C38" s="32"/>
      <c r="D38" s="32"/>
      <c r="E38" s="32"/>
      <c r="F38" s="32"/>
      <c r="G38" s="32"/>
      <c r="H38" s="32"/>
      <c r="I38" s="32"/>
    </row>
    <row r="39" spans="2:9" x14ac:dyDescent="0.25">
      <c r="B39" s="32"/>
      <c r="C39" s="32"/>
      <c r="D39" s="32"/>
      <c r="E39" s="32"/>
      <c r="F39" s="32"/>
      <c r="G39" s="32"/>
      <c r="H39" s="32"/>
      <c r="I39" s="32"/>
    </row>
    <row r="40" spans="2:9" x14ac:dyDescent="0.25">
      <c r="B40" s="32"/>
      <c r="C40" s="32"/>
      <c r="D40" s="32"/>
      <c r="E40" s="32"/>
      <c r="F40" s="32"/>
      <c r="G40" s="32"/>
      <c r="H40" s="32"/>
      <c r="I40" s="32"/>
    </row>
    <row r="41" spans="2:9" x14ac:dyDescent="0.25">
      <c r="B41" s="32"/>
      <c r="C41" s="32"/>
      <c r="D41" s="32"/>
      <c r="E41" s="32"/>
      <c r="F41" s="32"/>
      <c r="G41" s="32"/>
      <c r="H41" s="32"/>
      <c r="I41" s="32"/>
    </row>
    <row r="47" spans="2:9" ht="31.8" hidden="1" outlineLevel="1" thickBot="1" x14ac:dyDescent="0.3">
      <c r="F47" s="3" t="s">
        <v>12</v>
      </c>
      <c r="G47" s="4" t="s">
        <v>13</v>
      </c>
      <c r="H47" s="4" t="s">
        <v>14</v>
      </c>
      <c r="I47" s="4" t="s">
        <v>15</v>
      </c>
    </row>
    <row r="48" spans="2:9" ht="47.4" hidden="1" outlineLevel="1" thickBot="1" x14ac:dyDescent="0.3">
      <c r="F48" s="5" t="s">
        <v>16</v>
      </c>
      <c r="G48" s="6" t="s">
        <v>17</v>
      </c>
      <c r="H48" s="6" t="s">
        <v>18</v>
      </c>
      <c r="I48" s="6" t="s">
        <v>19</v>
      </c>
    </row>
    <row r="49" spans="6:9" ht="63" hidden="1" outlineLevel="1" thickBot="1" x14ac:dyDescent="0.3">
      <c r="F49" s="5" t="s">
        <v>20</v>
      </c>
      <c r="G49" s="6" t="s">
        <v>21</v>
      </c>
      <c r="H49" s="7">
        <v>49531</v>
      </c>
      <c r="I49" s="6" t="s">
        <v>22</v>
      </c>
    </row>
    <row r="50" spans="6:9" ht="63" hidden="1" outlineLevel="1" thickBot="1" x14ac:dyDescent="0.3">
      <c r="F50" s="5" t="s">
        <v>23</v>
      </c>
      <c r="G50" s="6" t="s">
        <v>24</v>
      </c>
      <c r="H50" s="6" t="s">
        <v>25</v>
      </c>
      <c r="I50" s="6" t="s">
        <v>26</v>
      </c>
    </row>
    <row r="51" spans="6:9" ht="31.8" hidden="1" outlineLevel="1" thickBot="1" x14ac:dyDescent="0.3">
      <c r="F51" s="5" t="s">
        <v>27</v>
      </c>
      <c r="G51" s="6" t="s">
        <v>28</v>
      </c>
      <c r="H51" s="6" t="s">
        <v>29</v>
      </c>
      <c r="I51" s="6" t="s">
        <v>30</v>
      </c>
    </row>
    <row r="52" spans="6:9" ht="47.4" hidden="1" outlineLevel="1" thickBot="1" x14ac:dyDescent="0.3">
      <c r="F52" s="5" t="s">
        <v>31</v>
      </c>
      <c r="G52" s="6" t="s">
        <v>32</v>
      </c>
      <c r="H52" s="7">
        <v>34944</v>
      </c>
      <c r="I52" s="7">
        <v>33889</v>
      </c>
    </row>
    <row r="53" spans="6:9" ht="31.8" hidden="1" outlineLevel="1" thickBot="1" x14ac:dyDescent="0.3">
      <c r="F53" s="5" t="s">
        <v>33</v>
      </c>
      <c r="G53" s="6" t="s">
        <v>34</v>
      </c>
      <c r="H53" s="6" t="s">
        <v>35</v>
      </c>
      <c r="I53" s="6" t="s">
        <v>36</v>
      </c>
    </row>
    <row r="54" spans="6:9" ht="31.8" hidden="1" outlineLevel="1" thickBot="1" x14ac:dyDescent="0.3">
      <c r="F54" s="8" t="s">
        <v>37</v>
      </c>
      <c r="G54" s="9">
        <v>19986044</v>
      </c>
      <c r="H54" s="10">
        <v>23194787</v>
      </c>
      <c r="I54" s="10">
        <v>25866241</v>
      </c>
    </row>
    <row r="55" spans="6:9" ht="14.4" hidden="1" outlineLevel="1" x14ac:dyDescent="0.3">
      <c r="F55"/>
      <c r="G55"/>
      <c r="H55"/>
      <c r="I55"/>
    </row>
    <row r="56" spans="6:9" ht="14.4" hidden="1" outlineLevel="1" x14ac:dyDescent="0.3">
      <c r="F56"/>
      <c r="G56"/>
      <c r="H56"/>
      <c r="I56"/>
    </row>
    <row r="57" spans="6:9" ht="14.4" hidden="1" outlineLevel="1" x14ac:dyDescent="0.3">
      <c r="F57" s="11" t="s">
        <v>38</v>
      </c>
      <c r="G57"/>
      <c r="H57"/>
      <c r="I57"/>
    </row>
    <row r="58" spans="6:9" ht="14.4" hidden="1" outlineLevel="1" x14ac:dyDescent="0.3">
      <c r="F58" s="11" t="s">
        <v>39</v>
      </c>
      <c r="G58"/>
      <c r="H58"/>
      <c r="I58"/>
    </row>
    <row r="59" spans="6:9" ht="14.4" hidden="1" outlineLevel="1" x14ac:dyDescent="0.3">
      <c r="F59" s="11" t="s">
        <v>40</v>
      </c>
      <c r="G59"/>
      <c r="H59"/>
      <c r="I59"/>
    </row>
    <row r="60" spans="6:9" hidden="1" outlineLevel="1" x14ac:dyDescent="0.25"/>
    <row r="61" spans="6:9" ht="14.4" hidden="1" outlineLevel="1" thickBot="1" x14ac:dyDescent="0.3"/>
    <row r="62" spans="6:9" ht="31.8" hidden="1" outlineLevel="1" thickBot="1" x14ac:dyDescent="0.3">
      <c r="F62" s="3" t="s">
        <v>12</v>
      </c>
      <c r="G62" s="4" t="s">
        <v>13</v>
      </c>
      <c r="H62" s="4" t="s">
        <v>14</v>
      </c>
      <c r="I62" s="4" t="s">
        <v>15</v>
      </c>
    </row>
    <row r="63" spans="6:9" ht="47.4" hidden="1" outlineLevel="1" thickBot="1" x14ac:dyDescent="0.3">
      <c r="F63" s="5" t="s">
        <v>16</v>
      </c>
      <c r="G63" s="6" t="s">
        <v>41</v>
      </c>
      <c r="H63" s="6" t="s">
        <v>42</v>
      </c>
      <c r="I63" s="6" t="s">
        <v>43</v>
      </c>
    </row>
    <row r="64" spans="6:9" ht="16.2" hidden="1" outlineLevel="1" thickBot="1" x14ac:dyDescent="0.3">
      <c r="F64" s="5" t="s">
        <v>44</v>
      </c>
      <c r="G64" s="7">
        <v>59920</v>
      </c>
      <c r="H64" s="7">
        <v>23935</v>
      </c>
      <c r="I64" s="7">
        <v>32600</v>
      </c>
    </row>
    <row r="65" spans="6:18" ht="63" hidden="1" outlineLevel="1" thickBot="1" x14ac:dyDescent="0.3">
      <c r="F65" s="5" t="s">
        <v>23</v>
      </c>
      <c r="G65" s="6" t="s">
        <v>45</v>
      </c>
      <c r="H65" s="7">
        <v>1360144</v>
      </c>
      <c r="I65" s="7">
        <v>410846</v>
      </c>
    </row>
    <row r="66" spans="6:18" ht="31.8" hidden="1" outlineLevel="1" thickBot="1" x14ac:dyDescent="0.3">
      <c r="F66" s="5" t="s">
        <v>27</v>
      </c>
      <c r="G66" s="6" t="s">
        <v>46</v>
      </c>
      <c r="H66" s="7">
        <v>835876</v>
      </c>
      <c r="I66" s="6">
        <v>0</v>
      </c>
    </row>
    <row r="67" spans="6:18" ht="47.4" hidden="1" outlineLevel="1" thickBot="1" x14ac:dyDescent="0.3">
      <c r="F67" s="5" t="s">
        <v>31</v>
      </c>
      <c r="G67" s="7">
        <v>48567</v>
      </c>
      <c r="H67" s="7">
        <v>47710</v>
      </c>
      <c r="I67" s="7">
        <v>57706</v>
      </c>
    </row>
    <row r="68" spans="6:18" ht="31.8" hidden="1" outlineLevel="1" thickBot="1" x14ac:dyDescent="0.3">
      <c r="F68" s="5" t="s">
        <v>33</v>
      </c>
      <c r="G68" s="7">
        <v>714372</v>
      </c>
      <c r="H68" s="7">
        <v>476550</v>
      </c>
      <c r="I68" s="7">
        <v>353140</v>
      </c>
    </row>
    <row r="69" spans="6:18" ht="31.8" hidden="1" outlineLevel="1" thickBot="1" x14ac:dyDescent="0.3">
      <c r="F69" s="8" t="s">
        <v>37</v>
      </c>
      <c r="G69" s="9">
        <v>10204327</v>
      </c>
      <c r="H69" s="9">
        <v>11095935</v>
      </c>
      <c r="I69" s="9">
        <v>12162003</v>
      </c>
    </row>
    <row r="70" spans="6:18" ht="14.4" hidden="1" outlineLevel="1" x14ac:dyDescent="0.3">
      <c r="F70"/>
      <c r="G70"/>
      <c r="H70"/>
      <c r="I70"/>
    </row>
    <row r="71" spans="6:18" ht="14.4" hidden="1" outlineLevel="1" x14ac:dyDescent="0.3">
      <c r="F71"/>
      <c r="G71"/>
      <c r="H71"/>
      <c r="I71"/>
    </row>
    <row r="72" spans="6:18" ht="14.4" hidden="1" outlineLevel="1" x14ac:dyDescent="0.3">
      <c r="F72" s="11" t="s">
        <v>47</v>
      </c>
      <c r="G72"/>
      <c r="H72"/>
      <c r="I72"/>
    </row>
    <row r="73" spans="6:18" ht="14.4" hidden="1" outlineLevel="1" x14ac:dyDescent="0.3">
      <c r="F73" s="11" t="s">
        <v>48</v>
      </c>
      <c r="G73"/>
      <c r="H73"/>
      <c r="I73"/>
    </row>
    <row r="74" spans="6:18" ht="14.4" hidden="1" outlineLevel="1" x14ac:dyDescent="0.3">
      <c r="F74" s="11" t="s">
        <v>49</v>
      </c>
      <c r="G74"/>
      <c r="H74"/>
      <c r="I74"/>
    </row>
    <row r="75" spans="6:18" hidden="1" outlineLevel="1" x14ac:dyDescent="0.25"/>
    <row r="76" spans="6:18" hidden="1" outlineLevel="1" x14ac:dyDescent="0.25">
      <c r="F76" s="1" t="s">
        <v>50</v>
      </c>
      <c r="G76" s="1">
        <f>G54+G69</f>
        <v>30190371</v>
      </c>
      <c r="H76" s="1">
        <f t="shared" ref="H76:I76" si="0">H54+H69</f>
        <v>34290722</v>
      </c>
      <c r="I76" s="1">
        <f t="shared" si="0"/>
        <v>38028244</v>
      </c>
    </row>
    <row r="77" spans="6:18" hidden="1" outlineLevel="1" x14ac:dyDescent="0.25">
      <c r="G77" s="1">
        <v>2019</v>
      </c>
      <c r="H77" s="1">
        <v>2020</v>
      </c>
      <c r="I77" s="1">
        <v>2021</v>
      </c>
      <c r="J77" s="1" t="s">
        <v>53</v>
      </c>
      <c r="L77" s="1">
        <v>2023</v>
      </c>
      <c r="M77" s="1">
        <v>2024</v>
      </c>
      <c r="N77" s="1">
        <v>2025</v>
      </c>
      <c r="O77" s="1">
        <v>2026</v>
      </c>
      <c r="P77" s="1">
        <v>2027</v>
      </c>
    </row>
    <row r="78" spans="6:18" hidden="1" outlineLevel="1" x14ac:dyDescent="0.25">
      <c r="F78" s="1" t="s">
        <v>51</v>
      </c>
      <c r="G78" s="12">
        <f>G54/G76</f>
        <v>0.66200060939959959</v>
      </c>
      <c r="H78" s="12">
        <f t="shared" ref="H78:I78" si="1">H54/H76</f>
        <v>0.67641582466534245</v>
      </c>
      <c r="I78" s="12">
        <f t="shared" si="1"/>
        <v>0.68018499618336303</v>
      </c>
      <c r="J78" s="13">
        <f>AVERAGE(G78:I78)</f>
        <v>0.67286714341610165</v>
      </c>
      <c r="L78" s="14">
        <f>$G$84*$J$78</f>
        <v>2.301205630483067</v>
      </c>
      <c r="M78" s="14">
        <f t="shared" ref="M78:P78" si="2">$G$84*$J$78</f>
        <v>2.301205630483067</v>
      </c>
      <c r="N78" s="14">
        <f t="shared" si="2"/>
        <v>2.301205630483067</v>
      </c>
      <c r="O78" s="14">
        <f t="shared" si="2"/>
        <v>2.301205630483067</v>
      </c>
      <c r="P78" s="14">
        <f t="shared" si="2"/>
        <v>2.301205630483067</v>
      </c>
      <c r="Q78" s="14">
        <f>SUM(L78:P78)</f>
        <v>11.506028152415336</v>
      </c>
      <c r="R78" s="16">
        <f>Q78/Q80</f>
        <v>0.67286714341610177</v>
      </c>
    </row>
    <row r="79" spans="6:18" hidden="1" outlineLevel="1" x14ac:dyDescent="0.25">
      <c r="F79" s="1" t="s">
        <v>52</v>
      </c>
      <c r="G79" s="12">
        <f>G69/G76</f>
        <v>0.33799939060040035</v>
      </c>
      <c r="H79" s="12">
        <f t="shared" ref="H79:I79" si="3">H69/H76</f>
        <v>0.32358417533465755</v>
      </c>
      <c r="I79" s="12">
        <f t="shared" si="3"/>
        <v>0.31981500381663691</v>
      </c>
      <c r="J79" s="13">
        <f t="shared" ref="J79" si="4">AVERAGE(G79:I79)</f>
        <v>0.32713285658389829</v>
      </c>
      <c r="L79" s="14">
        <f>$G$84*$J$79</f>
        <v>1.1187943695169318</v>
      </c>
      <c r="M79" s="14">
        <f t="shared" ref="M79:P79" si="5">$G$84*$J$79</f>
        <v>1.1187943695169318</v>
      </c>
      <c r="N79" s="14">
        <f t="shared" si="5"/>
        <v>1.1187943695169318</v>
      </c>
      <c r="O79" s="14">
        <f t="shared" si="5"/>
        <v>1.1187943695169318</v>
      </c>
      <c r="P79" s="14">
        <f t="shared" si="5"/>
        <v>1.1187943695169318</v>
      </c>
      <c r="Q79" s="14">
        <f>SUM(L79:P79)</f>
        <v>5.5939718475846592</v>
      </c>
      <c r="R79" s="16">
        <f>Q79/Q80</f>
        <v>0.32713285658389829</v>
      </c>
    </row>
    <row r="80" spans="6:18" hidden="1" outlineLevel="1" x14ac:dyDescent="0.25">
      <c r="G80" s="12">
        <f>G78+G79</f>
        <v>1</v>
      </c>
      <c r="H80" s="12">
        <f t="shared" ref="H80:I80" si="6">H78+H79</f>
        <v>1</v>
      </c>
      <c r="I80" s="12">
        <f t="shared" si="6"/>
        <v>1</v>
      </c>
      <c r="J80" s="13"/>
      <c r="L80" s="14">
        <f>L78+L79</f>
        <v>3.419999999999999</v>
      </c>
      <c r="M80" s="14">
        <f t="shared" ref="M80:P80" si="7">M78+M79</f>
        <v>3.419999999999999</v>
      </c>
      <c r="N80" s="14">
        <f t="shared" si="7"/>
        <v>3.419999999999999</v>
      </c>
      <c r="O80" s="14">
        <f t="shared" si="7"/>
        <v>3.419999999999999</v>
      </c>
      <c r="P80" s="14">
        <f t="shared" si="7"/>
        <v>3.419999999999999</v>
      </c>
      <c r="Q80" s="15">
        <f>SUM(Q78:Q79)</f>
        <v>17.099999999999994</v>
      </c>
    </row>
    <row r="81" spans="6:7" hidden="1" outlineLevel="1" x14ac:dyDescent="0.25"/>
    <row r="82" spans="6:7" hidden="1" outlineLevel="1" x14ac:dyDescent="0.25">
      <c r="F82" s="1">
        <v>54.8</v>
      </c>
    </row>
    <row r="83" spans="6:7" hidden="1" outlineLevel="1" x14ac:dyDescent="0.25">
      <c r="F83" s="1">
        <v>37.700000000000003</v>
      </c>
    </row>
    <row r="84" spans="6:7" hidden="1" outlineLevel="1" x14ac:dyDescent="0.25">
      <c r="F84" s="2">
        <f>F82-F83</f>
        <v>17.099999999999994</v>
      </c>
      <c r="G84" s="1">
        <f>F84/5</f>
        <v>3.419999999999999</v>
      </c>
    </row>
    <row r="85" spans="6:7" hidden="1" outlineLevel="1" x14ac:dyDescent="0.25"/>
    <row r="86" spans="6:7" hidden="1" outlineLevel="1" x14ac:dyDescent="0.25"/>
    <row r="87" spans="6:7" hidden="1" outlineLevel="1" x14ac:dyDescent="0.25"/>
    <row r="88" spans="6:7" hidden="1" outlineLevel="1" x14ac:dyDescent="0.25"/>
    <row r="89" spans="6:7" hidden="1" outlineLevel="1" x14ac:dyDescent="0.25"/>
    <row r="90" spans="6:7" hidden="1" outlineLevel="1" x14ac:dyDescent="0.25"/>
    <row r="91" spans="6:7" hidden="1" outlineLevel="1" x14ac:dyDescent="0.25"/>
    <row r="92" spans="6:7" hidden="1" outlineLevel="1" x14ac:dyDescent="0.25"/>
    <row r="93" spans="6:7" hidden="1" outlineLevel="1" x14ac:dyDescent="0.25"/>
    <row r="94" spans="6:7" hidden="1" outlineLevel="1" x14ac:dyDescent="0.25"/>
    <row r="95" spans="6:7" hidden="1" outlineLevel="1" x14ac:dyDescent="0.25"/>
    <row r="96" spans="6:7" hidden="1" outlineLevel="1" x14ac:dyDescent="0.25"/>
    <row r="97" hidden="1" outlineLevel="1" x14ac:dyDescent="0.25"/>
    <row r="98" hidden="1" outlineLevel="1" x14ac:dyDescent="0.25"/>
    <row r="99" hidden="1" outlineLevel="1" x14ac:dyDescent="0.25"/>
    <row r="100" hidden="1" outlineLevel="1" x14ac:dyDescent="0.25"/>
    <row r="101" hidden="1" outlineLevel="1" x14ac:dyDescent="0.25"/>
    <row r="102" hidden="1" outlineLevel="1" x14ac:dyDescent="0.25"/>
    <row r="103" hidden="1" outlineLevel="1" x14ac:dyDescent="0.25"/>
    <row r="104" hidden="1" outlineLevel="1" x14ac:dyDescent="0.25"/>
    <row r="105" hidden="1" outlineLevel="1" x14ac:dyDescent="0.25"/>
    <row r="106" hidden="1" outlineLevel="1" x14ac:dyDescent="0.25"/>
    <row r="107" hidden="1" outlineLevel="1" x14ac:dyDescent="0.25"/>
    <row r="108" hidden="1" outlineLevel="1" x14ac:dyDescent="0.25"/>
    <row r="109" hidden="1" outlineLevel="1" x14ac:dyDescent="0.25"/>
    <row r="110" hidden="1" outlineLevel="1" x14ac:dyDescent="0.25"/>
    <row r="111" hidden="1" outlineLevel="1" x14ac:dyDescent="0.25"/>
    <row r="112" hidden="1" outlineLevel="1" x14ac:dyDescent="0.25"/>
    <row r="113" collapsed="1" x14ac:dyDescent="0.25"/>
  </sheetData>
  <mergeCells count="4">
    <mergeCell ref="D2:H2"/>
    <mergeCell ref="B2:B3"/>
    <mergeCell ref="I2:I3"/>
    <mergeCell ref="B1:I1"/>
  </mergeCells>
  <hyperlinks>
    <hyperlink ref="G47" location="_ftn1" display="_ftn1" xr:uid="{3E9E5379-99A7-424E-81E4-C2D83DA5AEEC}"/>
    <hyperlink ref="H47" location="_ftn2" display="_ftn2" xr:uid="{9DFD4EA2-FA99-4F29-A582-1C69BCFB7816}"/>
    <hyperlink ref="I47" location="_ftn3" display="_ftn3" xr:uid="{CDAD28A6-A97A-4900-A091-968F89DD7174}"/>
    <hyperlink ref="F57" location="_ftnref1" display="_ftnref1" xr:uid="{5F6E9208-13C5-4188-8749-E981ED2001BE}"/>
    <hyperlink ref="F58" location="_ftnref2" display="_ftnref2" xr:uid="{66BBD523-A0C2-44C8-9A97-FD513F46DC39}"/>
    <hyperlink ref="F59" location="_ftnref3" display="_ftnref3" xr:uid="{E579BEB9-8636-4FED-A221-E434932F1306}"/>
    <hyperlink ref="G62" location="_ftn1" display="_ftn1" xr:uid="{8A14AD70-A8D7-4CA7-9F4F-C21EB0D0005A}"/>
    <hyperlink ref="H62" location="_ftn2" display="_ftn2" xr:uid="{FF68653A-504E-4378-82E9-06CA95751711}"/>
    <hyperlink ref="I62" location="_ftn3" display="_ftn3" xr:uid="{F61A2D35-3499-4B02-A784-26DA55104B42}"/>
    <hyperlink ref="F72" location="_ftnref1" display="_ftnref1" xr:uid="{03CF1939-20B7-4367-8CF7-A3AB02C7A2DC}"/>
    <hyperlink ref="F73" location="_ftnref2" display="_ftnref2" xr:uid="{C77B26C0-A8BB-4D5B-83AA-3750FF506164}"/>
    <hyperlink ref="F74" location="_ftnref3" display="_ftnref3" xr:uid="{903CB5AC-E38F-4382-A638-1FDAC47C652E}"/>
  </hyperlinks>
  <pageMargins left="0.25" right="0.25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KOPSAVILKUMS</vt:lpstr>
      <vt:lpstr>KOPSAVILKUMS!_ftn1</vt:lpstr>
      <vt:lpstr>KOPSAVILKUMS!_ftn2</vt:lpstr>
      <vt:lpstr>KOPSAVILKUMS!_ftn3</vt:lpstr>
      <vt:lpstr>KOPSAVILKUMS!_ftnref1</vt:lpstr>
      <vt:lpstr>KOPSAVILKUMS!_ftnref2</vt:lpstr>
      <vt:lpstr>KOPSAVILKUMS!_ftnref3</vt:lpstr>
      <vt:lpstr>KOPSAVILKUMS!Print_Area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Ozoliņa</dc:creator>
  <cp:lastModifiedBy>Baiba Beāte Šleja</cp:lastModifiedBy>
  <cp:lastPrinted>2022-12-08T08:43:10Z</cp:lastPrinted>
  <dcterms:created xsi:type="dcterms:W3CDTF">2022-01-21T13:16:03Z</dcterms:created>
  <dcterms:modified xsi:type="dcterms:W3CDTF">2022-12-29T13:37:54Z</dcterms:modified>
</cp:coreProperties>
</file>