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R\SP 2022\Lēmums Nr. 53-1-1\"/>
    </mc:Choice>
  </mc:AlternateContent>
  <xr:revisionPtr revIDLastSave="0" documentId="8_{A503A795-9045-4015-8B50-7225318E1B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3" i="1" l="1"/>
  <c r="G123" i="1"/>
  <c r="E123" i="1"/>
  <c r="C122" i="1" l="1"/>
  <c r="N132" i="1"/>
  <c r="N131" i="1"/>
  <c r="M132" i="1"/>
  <c r="M131" i="1"/>
  <c r="N119" i="1"/>
  <c r="N118" i="1"/>
  <c r="N117" i="1"/>
  <c r="N116" i="1"/>
  <c r="M120" i="1"/>
  <c r="N120" i="1"/>
  <c r="N115" i="1"/>
  <c r="N113" i="1"/>
  <c r="M113" i="1"/>
  <c r="N111" i="1"/>
  <c r="N102" i="1"/>
  <c r="N103" i="1"/>
  <c r="N104" i="1"/>
  <c r="N105" i="1"/>
  <c r="N96" i="1"/>
  <c r="N97" i="1"/>
  <c r="N98" i="1"/>
  <c r="N95" i="1"/>
  <c r="N91" i="1"/>
  <c r="N92" i="1"/>
  <c r="N93" i="1"/>
  <c r="N86" i="1"/>
  <c r="N87" i="1"/>
  <c r="N88" i="1"/>
  <c r="N85" i="1"/>
  <c r="N82" i="1"/>
  <c r="N77" i="1"/>
  <c r="N78" i="1"/>
  <c r="N79" i="1"/>
  <c r="N80" i="1"/>
  <c r="N76" i="1"/>
  <c r="N74" i="1"/>
  <c r="N73" i="1"/>
  <c r="N67" i="1"/>
  <c r="N68" i="1"/>
  <c r="N69" i="1"/>
  <c r="N70" i="1"/>
  <c r="N71" i="1"/>
  <c r="N66" i="1"/>
  <c r="N58" i="1"/>
  <c r="N59" i="1"/>
  <c r="N60" i="1"/>
  <c r="N61" i="1"/>
  <c r="N62" i="1"/>
  <c r="N63" i="1"/>
  <c r="N64" i="1"/>
  <c r="N57" i="1"/>
  <c r="N52" i="1"/>
  <c r="N53" i="1"/>
  <c r="N54" i="1"/>
  <c r="N55" i="1"/>
  <c r="N51" i="1"/>
  <c r="N49" i="1"/>
  <c r="N47" i="1"/>
  <c r="N46" i="1"/>
  <c r="N44" i="1"/>
  <c r="N43" i="1"/>
  <c r="N38" i="1"/>
  <c r="N39" i="1"/>
  <c r="N37" i="1"/>
  <c r="N35" i="1"/>
  <c r="M33" i="1"/>
  <c r="N33" i="1"/>
  <c r="N26" i="1"/>
  <c r="M27" i="1"/>
  <c r="N27" i="1"/>
  <c r="M28" i="1"/>
  <c r="N28" i="1"/>
  <c r="N29" i="1"/>
  <c r="N30" i="1"/>
  <c r="N31" i="1"/>
  <c r="N32" i="1"/>
  <c r="N25" i="1"/>
  <c r="N23" i="1"/>
  <c r="N16" i="1"/>
  <c r="N15" i="1"/>
  <c r="N11" i="1"/>
  <c r="L132" i="1"/>
  <c r="L131" i="1"/>
  <c r="D81" i="1" l="1"/>
  <c r="L82" i="1"/>
  <c r="C114" i="1" l="1"/>
  <c r="K23" i="1" l="1"/>
  <c r="K11" i="1" l="1"/>
  <c r="K127" i="1" s="1"/>
  <c r="K132" i="1" l="1"/>
  <c r="K131" i="1"/>
  <c r="J128" i="1"/>
  <c r="I128" i="1"/>
  <c r="H128" i="1"/>
  <c r="G128" i="1"/>
  <c r="F128" i="1"/>
  <c r="E128" i="1"/>
  <c r="D128" i="1"/>
  <c r="C128" i="1"/>
  <c r="J127" i="1"/>
  <c r="I127" i="1"/>
  <c r="H127" i="1"/>
  <c r="G127" i="1"/>
  <c r="F127" i="1"/>
  <c r="E127" i="1"/>
  <c r="D127" i="1"/>
  <c r="C127" i="1"/>
  <c r="L120" i="1"/>
  <c r="K120" i="1"/>
  <c r="L119" i="1"/>
  <c r="K119" i="1"/>
  <c r="L118" i="1"/>
  <c r="K118" i="1"/>
  <c r="L117" i="1"/>
  <c r="K117" i="1"/>
  <c r="L116" i="1"/>
  <c r="K116" i="1"/>
  <c r="M114" i="1"/>
  <c r="L115" i="1"/>
  <c r="K115" i="1"/>
  <c r="J114" i="1"/>
  <c r="J112" i="1" s="1"/>
  <c r="I114" i="1"/>
  <c r="I112" i="1" s="1"/>
  <c r="H114" i="1"/>
  <c r="H112" i="1" s="1"/>
  <c r="G114" i="1"/>
  <c r="G112" i="1" s="1"/>
  <c r="F114" i="1"/>
  <c r="F112" i="1" s="1"/>
  <c r="E114" i="1"/>
  <c r="E112" i="1" s="1"/>
  <c r="D114" i="1"/>
  <c r="D112" i="1" s="1"/>
  <c r="L113" i="1"/>
  <c r="K113" i="1"/>
  <c r="L111" i="1"/>
  <c r="L110" i="1" s="1"/>
  <c r="K111" i="1"/>
  <c r="K110" i="1" s="1"/>
  <c r="J110" i="1"/>
  <c r="I110" i="1"/>
  <c r="H110" i="1"/>
  <c r="G110" i="1"/>
  <c r="F110" i="1"/>
  <c r="E110" i="1"/>
  <c r="D110" i="1"/>
  <c r="C110" i="1"/>
  <c r="N108" i="1"/>
  <c r="M108" i="1"/>
  <c r="L108" i="1"/>
  <c r="L107" i="1" s="1"/>
  <c r="L106" i="1" s="1"/>
  <c r="K108" i="1"/>
  <c r="K107" i="1" s="1"/>
  <c r="K106" i="1" s="1"/>
  <c r="J107" i="1"/>
  <c r="J106" i="1" s="1"/>
  <c r="I107" i="1"/>
  <c r="I106" i="1" s="1"/>
  <c r="G107" i="1"/>
  <c r="G106" i="1" s="1"/>
  <c r="E107" i="1"/>
  <c r="E106" i="1" s="1"/>
  <c r="D107" i="1"/>
  <c r="N107" i="1" s="1"/>
  <c r="C107" i="1"/>
  <c r="C106" i="1" s="1"/>
  <c r="M106" i="1" s="1"/>
  <c r="L105" i="1"/>
  <c r="K105" i="1"/>
  <c r="L104" i="1"/>
  <c r="K104" i="1"/>
  <c r="L103" i="1"/>
  <c r="K103" i="1"/>
  <c r="L102" i="1"/>
  <c r="K102" i="1"/>
  <c r="N101" i="1"/>
  <c r="L101" i="1"/>
  <c r="K101" i="1"/>
  <c r="J100" i="1"/>
  <c r="J99" i="1" s="1"/>
  <c r="I100" i="1"/>
  <c r="I99" i="1" s="1"/>
  <c r="H100" i="1"/>
  <c r="H99" i="1" s="1"/>
  <c r="G100" i="1"/>
  <c r="G99" i="1" s="1"/>
  <c r="F100" i="1"/>
  <c r="F99" i="1" s="1"/>
  <c r="E100" i="1"/>
  <c r="E99" i="1" s="1"/>
  <c r="D100" i="1"/>
  <c r="C100" i="1"/>
  <c r="L98" i="1"/>
  <c r="K98" i="1"/>
  <c r="L97" i="1"/>
  <c r="K97" i="1"/>
  <c r="L96" i="1"/>
  <c r="K96" i="1"/>
  <c r="L95" i="1"/>
  <c r="L94" i="1" s="1"/>
  <c r="K95" i="1"/>
  <c r="K94" i="1" s="1"/>
  <c r="J94" i="1"/>
  <c r="I94" i="1"/>
  <c r="H94" i="1"/>
  <c r="G94" i="1"/>
  <c r="F94" i="1"/>
  <c r="E94" i="1"/>
  <c r="D94" i="1"/>
  <c r="N94" i="1" s="1"/>
  <c r="C94" i="1"/>
  <c r="L93" i="1"/>
  <c r="K93" i="1"/>
  <c r="L92" i="1"/>
  <c r="K92" i="1"/>
  <c r="L91" i="1"/>
  <c r="K91" i="1"/>
  <c r="N90" i="1"/>
  <c r="L90" i="1"/>
  <c r="K90" i="1"/>
  <c r="J89" i="1"/>
  <c r="I89" i="1"/>
  <c r="H89" i="1"/>
  <c r="G89" i="1"/>
  <c r="F89" i="1"/>
  <c r="E89" i="1"/>
  <c r="D89" i="1"/>
  <c r="C89" i="1"/>
  <c r="L88" i="1"/>
  <c r="K88" i="1"/>
  <c r="L87" i="1"/>
  <c r="K87" i="1"/>
  <c r="L86" i="1"/>
  <c r="K86" i="1"/>
  <c r="L85" i="1"/>
  <c r="K85" i="1"/>
  <c r="J84" i="1"/>
  <c r="I84" i="1"/>
  <c r="H84" i="1"/>
  <c r="G84" i="1"/>
  <c r="F84" i="1"/>
  <c r="E84" i="1"/>
  <c r="D84" i="1"/>
  <c r="C84" i="1"/>
  <c r="L81" i="1"/>
  <c r="K82" i="1"/>
  <c r="K81" i="1" s="1"/>
  <c r="J81" i="1"/>
  <c r="I81" i="1"/>
  <c r="H81" i="1"/>
  <c r="G81" i="1"/>
  <c r="F81" i="1"/>
  <c r="N81" i="1" s="1"/>
  <c r="E81" i="1"/>
  <c r="C81" i="1"/>
  <c r="L80" i="1"/>
  <c r="K80" i="1"/>
  <c r="L79" i="1"/>
  <c r="K79" i="1"/>
  <c r="L78" i="1"/>
  <c r="K78" i="1"/>
  <c r="L77" i="1"/>
  <c r="K77" i="1"/>
  <c r="L76" i="1"/>
  <c r="K76" i="1"/>
  <c r="J75" i="1"/>
  <c r="I75" i="1"/>
  <c r="H75" i="1"/>
  <c r="G75" i="1"/>
  <c r="F75" i="1"/>
  <c r="E75" i="1"/>
  <c r="D75" i="1"/>
  <c r="C75" i="1"/>
  <c r="L74" i="1"/>
  <c r="K74" i="1"/>
  <c r="L73" i="1"/>
  <c r="K73" i="1"/>
  <c r="J72" i="1"/>
  <c r="I72" i="1"/>
  <c r="H72" i="1"/>
  <c r="G72" i="1"/>
  <c r="F72" i="1"/>
  <c r="E72" i="1"/>
  <c r="D72" i="1"/>
  <c r="C72" i="1"/>
  <c r="L71" i="1"/>
  <c r="K71" i="1"/>
  <c r="L70" i="1"/>
  <c r="K70" i="1"/>
  <c r="L69" i="1"/>
  <c r="K69" i="1"/>
  <c r="L68" i="1"/>
  <c r="K68" i="1"/>
  <c r="L67" i="1"/>
  <c r="K67" i="1"/>
  <c r="L66" i="1"/>
  <c r="K66" i="1"/>
  <c r="J65" i="1"/>
  <c r="I65" i="1"/>
  <c r="H65" i="1"/>
  <c r="G65" i="1"/>
  <c r="F65" i="1"/>
  <c r="E65" i="1"/>
  <c r="D65" i="1"/>
  <c r="C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J56" i="1"/>
  <c r="I56" i="1"/>
  <c r="H56" i="1"/>
  <c r="G56" i="1"/>
  <c r="F56" i="1"/>
  <c r="E56" i="1"/>
  <c r="D56" i="1"/>
  <c r="C56" i="1"/>
  <c r="L55" i="1"/>
  <c r="K55" i="1"/>
  <c r="L54" i="1"/>
  <c r="K54" i="1"/>
  <c r="L53" i="1"/>
  <c r="K53" i="1"/>
  <c r="L52" i="1"/>
  <c r="K52" i="1"/>
  <c r="L51" i="1"/>
  <c r="K51" i="1"/>
  <c r="J50" i="1"/>
  <c r="I50" i="1"/>
  <c r="H50" i="1"/>
  <c r="G50" i="1"/>
  <c r="F50" i="1"/>
  <c r="E50" i="1"/>
  <c r="D50" i="1"/>
  <c r="C50" i="1"/>
  <c r="L49" i="1"/>
  <c r="K49" i="1"/>
  <c r="L47" i="1"/>
  <c r="K47" i="1"/>
  <c r="L46" i="1"/>
  <c r="K46" i="1"/>
  <c r="J45" i="1"/>
  <c r="I45" i="1"/>
  <c r="H45" i="1"/>
  <c r="G45" i="1"/>
  <c r="F45" i="1"/>
  <c r="E45" i="1"/>
  <c r="D45" i="1"/>
  <c r="C45" i="1"/>
  <c r="L44" i="1"/>
  <c r="K44" i="1"/>
  <c r="L43" i="1"/>
  <c r="K43" i="1"/>
  <c r="J42" i="1"/>
  <c r="I42" i="1"/>
  <c r="H42" i="1"/>
  <c r="G42" i="1"/>
  <c r="F42" i="1"/>
  <c r="E42" i="1"/>
  <c r="D42" i="1"/>
  <c r="C42" i="1"/>
  <c r="L39" i="1"/>
  <c r="K39" i="1"/>
  <c r="L38" i="1"/>
  <c r="K38" i="1"/>
  <c r="L37" i="1"/>
  <c r="K37" i="1"/>
  <c r="J36" i="1"/>
  <c r="J34" i="1" s="1"/>
  <c r="I36" i="1"/>
  <c r="I34" i="1" s="1"/>
  <c r="H36" i="1"/>
  <c r="H34" i="1" s="1"/>
  <c r="G36" i="1"/>
  <c r="G34" i="1" s="1"/>
  <c r="F36" i="1"/>
  <c r="F34" i="1" s="1"/>
  <c r="E36" i="1"/>
  <c r="E34" i="1" s="1"/>
  <c r="D36" i="1"/>
  <c r="C36" i="1"/>
  <c r="L35" i="1"/>
  <c r="K35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J24" i="1"/>
  <c r="I24" i="1"/>
  <c r="H24" i="1"/>
  <c r="G24" i="1"/>
  <c r="F24" i="1"/>
  <c r="E24" i="1"/>
  <c r="D24" i="1"/>
  <c r="C24" i="1"/>
  <c r="L23" i="1"/>
  <c r="L22" i="1" s="1"/>
  <c r="K22" i="1"/>
  <c r="J22" i="1"/>
  <c r="I22" i="1"/>
  <c r="H22" i="1"/>
  <c r="G22" i="1"/>
  <c r="F22" i="1"/>
  <c r="E22" i="1"/>
  <c r="D22" i="1"/>
  <c r="C22" i="1"/>
  <c r="O16" i="1"/>
  <c r="L16" i="1"/>
  <c r="K16" i="1"/>
  <c r="L15" i="1"/>
  <c r="K15" i="1"/>
  <c r="N14" i="1"/>
  <c r="M14" i="1"/>
  <c r="L14" i="1"/>
  <c r="K14" i="1"/>
  <c r="J13" i="1"/>
  <c r="J129" i="1" s="1"/>
  <c r="I13" i="1"/>
  <c r="I129" i="1" s="1"/>
  <c r="H13" i="1"/>
  <c r="H129" i="1" s="1"/>
  <c r="G13" i="1"/>
  <c r="G129" i="1" s="1"/>
  <c r="F13" i="1"/>
  <c r="F129" i="1" s="1"/>
  <c r="E13" i="1"/>
  <c r="E129" i="1" s="1"/>
  <c r="D13" i="1"/>
  <c r="C13" i="1"/>
  <c r="L12" i="1"/>
  <c r="L128" i="1" s="1"/>
  <c r="K12" i="1"/>
  <c r="O11" i="1"/>
  <c r="L11" i="1"/>
  <c r="L127" i="1" s="1"/>
  <c r="N127" i="1" l="1"/>
  <c r="M127" i="1"/>
  <c r="H10" i="1"/>
  <c r="I10" i="1"/>
  <c r="N112" i="1"/>
  <c r="N110" i="1"/>
  <c r="N100" i="1"/>
  <c r="N89" i="1"/>
  <c r="J83" i="1"/>
  <c r="F83" i="1"/>
  <c r="N84" i="1"/>
  <c r="O81" i="1"/>
  <c r="N75" i="1"/>
  <c r="L72" i="1"/>
  <c r="N72" i="1"/>
  <c r="N65" i="1"/>
  <c r="N56" i="1"/>
  <c r="J48" i="1"/>
  <c r="L50" i="1"/>
  <c r="N50" i="1"/>
  <c r="K45" i="1"/>
  <c r="N45" i="1"/>
  <c r="F41" i="1"/>
  <c r="H41" i="1"/>
  <c r="N42" i="1"/>
  <c r="N36" i="1"/>
  <c r="I41" i="1"/>
  <c r="N24" i="1"/>
  <c r="N22" i="1"/>
  <c r="D10" i="1"/>
  <c r="N13" i="1"/>
  <c r="J41" i="1"/>
  <c r="L45" i="1"/>
  <c r="F126" i="1"/>
  <c r="J126" i="1"/>
  <c r="O116" i="1"/>
  <c r="O119" i="1"/>
  <c r="O120" i="1"/>
  <c r="L89" i="1"/>
  <c r="F10" i="1"/>
  <c r="O105" i="1"/>
  <c r="O26" i="1"/>
  <c r="O28" i="1"/>
  <c r="O31" i="1"/>
  <c r="O33" i="1"/>
  <c r="O88" i="1"/>
  <c r="O90" i="1"/>
  <c r="O92" i="1"/>
  <c r="O93" i="1"/>
  <c r="O113" i="1"/>
  <c r="H21" i="1"/>
  <c r="H20" i="1" s="1"/>
  <c r="C41" i="1"/>
  <c r="O59" i="1"/>
  <c r="O60" i="1"/>
  <c r="O61" i="1"/>
  <c r="O63" i="1"/>
  <c r="O77" i="1"/>
  <c r="O78" i="1"/>
  <c r="O80" i="1"/>
  <c r="O82" i="1"/>
  <c r="O98" i="1"/>
  <c r="L13" i="1"/>
  <c r="L10" i="1" s="1"/>
  <c r="O115" i="1"/>
  <c r="O54" i="1"/>
  <c r="N114" i="1"/>
  <c r="O14" i="1"/>
  <c r="O25" i="1"/>
  <c r="O101" i="1"/>
  <c r="O108" i="1"/>
  <c r="O131" i="1"/>
  <c r="O132" i="1"/>
  <c r="M107" i="1"/>
  <c r="O107" i="1" s="1"/>
  <c r="L114" i="1"/>
  <c r="L112" i="1" s="1"/>
  <c r="L109" i="1" s="1"/>
  <c r="O111" i="1"/>
  <c r="O79" i="1"/>
  <c r="O74" i="1"/>
  <c r="O73" i="1"/>
  <c r="O47" i="1"/>
  <c r="O44" i="1"/>
  <c r="L42" i="1"/>
  <c r="O43" i="1"/>
  <c r="O32" i="1"/>
  <c r="L24" i="1"/>
  <c r="L21" i="1" s="1"/>
  <c r="O29" i="1"/>
  <c r="G21" i="1"/>
  <c r="G20" i="1" s="1"/>
  <c r="O57" i="1"/>
  <c r="O58" i="1"/>
  <c r="O62" i="1"/>
  <c r="O70" i="1"/>
  <c r="O71" i="1"/>
  <c r="F48" i="1"/>
  <c r="O86" i="1"/>
  <c r="O87" i="1"/>
  <c r="O95" i="1"/>
  <c r="O102" i="1"/>
  <c r="H109" i="1"/>
  <c r="J10" i="1"/>
  <c r="K128" i="1"/>
  <c r="I109" i="1"/>
  <c r="F21" i="1"/>
  <c r="F20" i="1" s="1"/>
  <c r="J21" i="1"/>
  <c r="J20" i="1" s="1"/>
  <c r="O35" i="1"/>
  <c r="O49" i="1"/>
  <c r="O53" i="1"/>
  <c r="L65" i="1"/>
  <c r="H83" i="1"/>
  <c r="O91" i="1"/>
  <c r="D106" i="1"/>
  <c r="N106" i="1" s="1"/>
  <c r="O106" i="1" s="1"/>
  <c r="C112" i="1"/>
  <c r="O117" i="1"/>
  <c r="I83" i="1"/>
  <c r="I48" i="1"/>
  <c r="I21" i="1"/>
  <c r="I20" i="1" s="1"/>
  <c r="I126" i="1"/>
  <c r="G109" i="1"/>
  <c r="G83" i="1"/>
  <c r="G48" i="1"/>
  <c r="G41" i="1"/>
  <c r="K42" i="1"/>
  <c r="K36" i="1"/>
  <c r="K34" i="1" s="1"/>
  <c r="K114" i="1"/>
  <c r="K112" i="1" s="1"/>
  <c r="K109" i="1" s="1"/>
  <c r="E109" i="1"/>
  <c r="K100" i="1"/>
  <c r="K99" i="1" s="1"/>
  <c r="E83" i="1"/>
  <c r="K84" i="1"/>
  <c r="K72" i="1"/>
  <c r="E48" i="1"/>
  <c r="E41" i="1"/>
  <c r="E21" i="1"/>
  <c r="E20" i="1" s="1"/>
  <c r="E10" i="1"/>
  <c r="E126" i="1"/>
  <c r="C34" i="1"/>
  <c r="O104" i="1"/>
  <c r="O103" i="1"/>
  <c r="L100" i="1"/>
  <c r="L99" i="1" s="1"/>
  <c r="C99" i="1"/>
  <c r="O97" i="1"/>
  <c r="O96" i="1"/>
  <c r="K89" i="1"/>
  <c r="L84" i="1"/>
  <c r="O85" i="1"/>
  <c r="K75" i="1"/>
  <c r="L75" i="1"/>
  <c r="O76" i="1"/>
  <c r="O69" i="1"/>
  <c r="O68" i="1"/>
  <c r="K65" i="1"/>
  <c r="O66" i="1"/>
  <c r="O64" i="1"/>
  <c r="K56" i="1"/>
  <c r="O52" i="1"/>
  <c r="K50" i="1"/>
  <c r="O51" i="1"/>
  <c r="D41" i="1"/>
  <c r="O46" i="1"/>
  <c r="L36" i="1"/>
  <c r="L34" i="1" s="1"/>
  <c r="O39" i="1"/>
  <c r="O38" i="1"/>
  <c r="O37" i="1"/>
  <c r="O30" i="1"/>
  <c r="D21" i="1"/>
  <c r="C21" i="1"/>
  <c r="K13" i="1"/>
  <c r="K129" i="1" s="1"/>
  <c r="C129" i="1"/>
  <c r="M129" i="1" s="1"/>
  <c r="D129" i="1"/>
  <c r="N129" i="1" s="1"/>
  <c r="D48" i="1"/>
  <c r="H48" i="1"/>
  <c r="D34" i="1"/>
  <c r="N34" i="1" s="1"/>
  <c r="C10" i="1"/>
  <c r="G10" i="1"/>
  <c r="O15" i="1"/>
  <c r="O23" i="1"/>
  <c r="K24" i="1"/>
  <c r="K21" i="1" s="1"/>
  <c r="O27" i="1"/>
  <c r="N128" i="1"/>
  <c r="H126" i="1"/>
  <c r="O55" i="1"/>
  <c r="L56" i="1"/>
  <c r="D83" i="1"/>
  <c r="F109" i="1"/>
  <c r="J109" i="1"/>
  <c r="O118" i="1"/>
  <c r="C48" i="1"/>
  <c r="O67" i="1"/>
  <c r="M94" i="1"/>
  <c r="O94" i="1" s="1"/>
  <c r="C83" i="1"/>
  <c r="D99" i="1"/>
  <c r="N99" i="1" s="1"/>
  <c r="D109" i="1"/>
  <c r="G126" i="1"/>
  <c r="M128" i="1"/>
  <c r="O128" i="1" l="1"/>
  <c r="O127" i="1"/>
  <c r="L41" i="1"/>
  <c r="O110" i="1"/>
  <c r="N109" i="1"/>
  <c r="O100" i="1"/>
  <c r="N83" i="1"/>
  <c r="O84" i="1"/>
  <c r="O89" i="1"/>
  <c r="O75" i="1"/>
  <c r="O65" i="1"/>
  <c r="O56" i="1"/>
  <c r="O72" i="1"/>
  <c r="J40" i="1"/>
  <c r="J19" i="1" s="1"/>
  <c r="J18" i="1" s="1"/>
  <c r="J17" i="1" s="1"/>
  <c r="K41" i="1"/>
  <c r="O45" i="1"/>
  <c r="N48" i="1"/>
  <c r="O42" i="1"/>
  <c r="F40" i="1"/>
  <c r="F19" i="1" s="1"/>
  <c r="F18" i="1" s="1"/>
  <c r="F17" i="1" s="1"/>
  <c r="F122" i="1" s="1"/>
  <c r="N41" i="1"/>
  <c r="O36" i="1"/>
  <c r="O24" i="1"/>
  <c r="O22" i="1"/>
  <c r="N21" i="1"/>
  <c r="N10" i="1"/>
  <c r="L83" i="1"/>
  <c r="D40" i="1"/>
  <c r="L48" i="1"/>
  <c r="L129" i="1"/>
  <c r="L126" i="1" s="1"/>
  <c r="O114" i="1"/>
  <c r="H40" i="1"/>
  <c r="H19" i="1" s="1"/>
  <c r="H18" i="1" s="1"/>
  <c r="H17" i="1" s="1"/>
  <c r="K126" i="1"/>
  <c r="O112" i="1"/>
  <c r="K10" i="1"/>
  <c r="O34" i="1"/>
  <c r="C109" i="1"/>
  <c r="I40" i="1"/>
  <c r="I19" i="1" s="1"/>
  <c r="I18" i="1" s="1"/>
  <c r="I17" i="1" s="1"/>
  <c r="I130" i="1" s="1"/>
  <c r="K83" i="1"/>
  <c r="G40" i="1"/>
  <c r="G19" i="1" s="1"/>
  <c r="G18" i="1" s="1"/>
  <c r="G17" i="1" s="1"/>
  <c r="G130" i="1" s="1"/>
  <c r="E40" i="1"/>
  <c r="E19" i="1" s="1"/>
  <c r="E18" i="1" s="1"/>
  <c r="E17" i="1" s="1"/>
  <c r="E130" i="1" s="1"/>
  <c r="K20" i="1"/>
  <c r="O99" i="1"/>
  <c r="K48" i="1"/>
  <c r="L20" i="1"/>
  <c r="D20" i="1"/>
  <c r="N20" i="1" s="1"/>
  <c r="C20" i="1"/>
  <c r="O129" i="1"/>
  <c r="C126" i="1"/>
  <c r="M126" i="1" s="1"/>
  <c r="C40" i="1"/>
  <c r="O13" i="1"/>
  <c r="O50" i="1"/>
  <c r="D126" i="1"/>
  <c r="N126" i="1" s="1"/>
  <c r="O10" i="1" l="1"/>
  <c r="O126" i="1"/>
  <c r="O109" i="1"/>
  <c r="O83" i="1"/>
  <c r="O48" i="1"/>
  <c r="N40" i="1"/>
  <c r="O41" i="1"/>
  <c r="O21" i="1"/>
  <c r="L40" i="1"/>
  <c r="L19" i="1" s="1"/>
  <c r="L18" i="1" s="1"/>
  <c r="L17" i="1" s="1"/>
  <c r="L130" i="1" s="1"/>
  <c r="H130" i="1"/>
  <c r="H122" i="1"/>
  <c r="J130" i="1"/>
  <c r="J122" i="1"/>
  <c r="F130" i="1"/>
  <c r="K40" i="1"/>
  <c r="K19" i="1" s="1"/>
  <c r="K18" i="1" s="1"/>
  <c r="K17" i="1" s="1"/>
  <c r="K130" i="1" s="1"/>
  <c r="I122" i="1"/>
  <c r="G122" i="1"/>
  <c r="E122" i="1"/>
  <c r="C19" i="1"/>
  <c r="O20" i="1"/>
  <c r="D19" i="1"/>
  <c r="N19" i="1" s="1"/>
  <c r="O40" i="1" l="1"/>
  <c r="K122" i="1"/>
  <c r="L122" i="1"/>
  <c r="L124" i="1" s="1"/>
  <c r="C18" i="1"/>
  <c r="D18" i="1"/>
  <c r="N18" i="1" s="1"/>
  <c r="O19" i="1"/>
  <c r="C17" i="1" l="1"/>
  <c r="D17" i="1"/>
  <c r="O18" i="1"/>
  <c r="D122" i="1" l="1"/>
  <c r="H123" i="1" s="1"/>
  <c r="H124" i="1" s="1"/>
  <c r="J123" i="1" s="1"/>
  <c r="J124" i="1" s="1"/>
  <c r="N17" i="1"/>
  <c r="O17" i="1" s="1"/>
  <c r="C130" i="1"/>
  <c r="M130" i="1" s="1"/>
  <c r="M122" i="1"/>
  <c r="D130" i="1"/>
  <c r="N130" i="1" s="1"/>
  <c r="O130" i="1" l="1"/>
</calcChain>
</file>

<file path=xl/sharedStrings.xml><?xml version="1.0" encoding="utf-8"?>
<sst xmlns="http://schemas.openxmlformats.org/spreadsheetml/2006/main" count="154" uniqueCount="142">
  <si>
    <t xml:space="preserve">Pielikums Nr.2 </t>
  </si>
  <si>
    <t>VSIA "Latvijas Radio" plānotā un faktiskā naudas plūsma un darbības rādītāji</t>
  </si>
  <si>
    <t>EKK kods</t>
  </si>
  <si>
    <t>I ceturksnis</t>
  </si>
  <si>
    <t>II ceturksnis</t>
  </si>
  <si>
    <t>IIIceturksnis</t>
  </si>
  <si>
    <t>IV ceturksnis</t>
  </si>
  <si>
    <t>Pārskata perioda
 (3, 6, 9 mēnešu)</t>
  </si>
  <si>
    <t>Pārskata perioda
 (3, 6, 9, 12 mēnešu) plāna un izpildes starpība</t>
  </si>
  <si>
    <t>Plāns</t>
  </si>
  <si>
    <t>Izpilde</t>
  </si>
  <si>
    <t>Plāns"-" Izpilde</t>
  </si>
  <si>
    <t>I. Finanšu rādītāji</t>
  </si>
  <si>
    <t>Ieņēmumi - kopā</t>
  </si>
  <si>
    <t>Valsts budžeta dotācija</t>
  </si>
  <si>
    <t>Transferts</t>
  </si>
  <si>
    <t>Pašu ieņēmumi no uzņēmējdarbības - kopā</t>
  </si>
  <si>
    <t>Reklāma un sludinājumi</t>
  </si>
  <si>
    <t>Tehnikas un telpu nomas ieņēmumi</t>
  </si>
  <si>
    <t>Citi ieņēmumi</t>
  </si>
  <si>
    <t>Izdevumi - kopā</t>
  </si>
  <si>
    <t>1000-4000 6000-7000</t>
  </si>
  <si>
    <t>Uzturēšanas izdevumi</t>
  </si>
  <si>
    <t>1000-2000</t>
  </si>
  <si>
    <t>Kārtējie izdevumi</t>
  </si>
  <si>
    <t>Atlīdzība</t>
  </si>
  <si>
    <t xml:space="preserve">Atalgojums </t>
  </si>
  <si>
    <t>Mēnešalga</t>
  </si>
  <si>
    <t>Pārējo darbinieku mēnešalga (darba alga)</t>
  </si>
  <si>
    <t>Piemaksas, prēmijas un naudas balvas</t>
  </si>
  <si>
    <t>Piemaksa par nakts darbu</t>
  </si>
  <si>
    <t>Samaksa par virsstundu darbu un darbu svētku dienās</t>
  </si>
  <si>
    <t>Piemaksa par darbu īpašos apstākļos, speciālas piemaksas</t>
  </si>
  <si>
    <t>Piemaksa par personisko darba ieguldījumu un darba kvalitāti</t>
  </si>
  <si>
    <t>Piemaksa par papildu darbu</t>
  </si>
  <si>
    <t>Prēmijas un naudas balvas</t>
  </si>
  <si>
    <t>Citas normatīvajos aktos noteiktās piemaksas, kas nav iepriekš klasificētas</t>
  </si>
  <si>
    <t>Atalgojums fiziskajām personām uz tiesiskās attiecības regulējošu dokumentu pamata</t>
  </si>
  <si>
    <t>Darba devēja piešķirtie labumi un maksājumi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</si>
  <si>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</si>
  <si>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</si>
  <si>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</si>
  <si>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</si>
  <si>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</si>
  <si>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</si>
  <si>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</si>
  <si>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</si>
  <si>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</si>
  <si>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</si>
  <si>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Pārējie komandējumu un darba braucienu izdevumi</t>
  </si>
  <si>
    <t>Ārvalstu mācību, darba un dienesta komandējumi, darba braucieni</t>
  </si>
  <si>
    <t>Pakalpojumi</t>
  </si>
  <si>
    <t>Izdevumi par sakaru pakalpojumiem</t>
  </si>
  <si>
    <t>Izdevumi par komunālajiem pakalpojumiem</t>
  </si>
  <si>
    <t>Izdevumi par siltumenerģiju, tai skaitā apkuri</t>
  </si>
  <si>
    <t>Izdevumi par ūdeni un kanalizāciju</t>
  </si>
  <si>
    <t>Izdevumi par elektroenerģiju</t>
  </si>
  <si>
    <t xml:space="preserve">Izdevumi par atkritumu savākšanu, izvešanu no apdzīvotām vietām </t>
  </si>
  <si>
    <t>Izdevumi par pārējiem komunālajiem pakalpojumiem</t>
  </si>
  <si>
    <t>Iestādes administratīvie izdevumi un ar iestādes darbības nodrošināšanu saistītie izdevumi</t>
  </si>
  <si>
    <t>Administratīvie izdevumi un sabiedriskās attiecības</t>
  </si>
  <si>
    <t>Auditoru, tulku pakalpojumi, izdevumi par iestāžu pasūtītajiem pētījumiem</t>
  </si>
  <si>
    <t>Izdevumi par transporta pakalpojumiem</t>
  </si>
  <si>
    <t>Normatīvajos aktos noteiktie darba devēja veselības izdevumi darba ņēmējam</t>
  </si>
  <si>
    <t>Izdevumi par saņemtajiem apmācību pakalpojumiem</t>
  </si>
  <si>
    <t>Maksājumu pakalpojumi un komisijas</t>
  </si>
  <si>
    <t>Ārvalstīs strādājošo darbinieku dzīvokļa īres un komunālo izdevumu kompensācija</t>
  </si>
  <si>
    <t>Pārējie iestādes administratīvie izdevumi</t>
  </si>
  <si>
    <t>Remontdarbi un iestāžu uzturēšanas pakalpojumi (izņemot kapitālo remontu)</t>
  </si>
  <si>
    <t>Ēku, būvju un telpu kārtējais remonts</t>
  </si>
  <si>
    <t>Transportlīdzekļu uzturēšana un remonts</t>
  </si>
  <si>
    <t>Iekārtas, inventāra un aparatūras remonts, tehniskā apkalpošana</t>
  </si>
  <si>
    <t>Nekustamā īpašuma uzturēšana</t>
  </si>
  <si>
    <t>Apdrošināšanas izdevumi</t>
  </si>
  <si>
    <t>Pārējie remontdarbu un iestāžu uzturēšanas pakalpojumi</t>
  </si>
  <si>
    <t>Informācijas tehnoloģiju pakalpojumi</t>
  </si>
  <si>
    <t>Informācijas sistēmas uzturēšana</t>
  </si>
  <si>
    <t>Pārējie informācijas tehnoloģiju pakalpojumi</t>
  </si>
  <si>
    <t>Īre un noma</t>
  </si>
  <si>
    <t>Ēku, telpu īre un noma</t>
  </si>
  <si>
    <t>Transportlīdzekļu noma</t>
  </si>
  <si>
    <t>Zemes noma</t>
  </si>
  <si>
    <t>Iekārtu, aparatūras un inventāra īre un noma</t>
  </si>
  <si>
    <t>Pārējā noma</t>
  </si>
  <si>
    <t>Citi pakalpojumi</t>
  </si>
  <si>
    <t>Pārējie iepriekš neklasificētie pakalpojumu veidi</t>
  </si>
  <si>
    <t>Krājumi, materiāli, energoresursi, preces, biroja preces un inventārs, kurus neuzskaita kodā 5000</t>
  </si>
  <si>
    <t>Izdevumi par precēm iestādes darbības nodrošināšanai</t>
  </si>
  <si>
    <t>Biroja preces</t>
  </si>
  <si>
    <t>Inventārs</t>
  </si>
  <si>
    <t>Spectērpi</t>
  </si>
  <si>
    <t>Izdevumi par precēm iestādes administratīvās darbības nodrošināšanai un sabiedrisko attiecību īstenošanai</t>
  </si>
  <si>
    <t>Kurināmais un enerģētiskie materiāli</t>
  </si>
  <si>
    <t>Kurināmais</t>
  </si>
  <si>
    <t>Degviela</t>
  </si>
  <si>
    <t>Pārējie enerģētiskie materiāli</t>
  </si>
  <si>
    <t>Materiāli un izejvielas palīgražošanai</t>
  </si>
  <si>
    <t>Zāles, ķimikālijas, laboratorijas preces, medicīniskās ierīces, medicīnas instrumenti, laboratorijas dzīvnieki un to uzturēšana</t>
  </si>
  <si>
    <t>Zāles, ķimikālijas, laboratorijas preces</t>
  </si>
  <si>
    <t>Kārtējā remonta un iestāžu uzturēšanas materiāli</t>
  </si>
  <si>
    <t>Pārējās preces</t>
  </si>
  <si>
    <t>Izdevumi periodikas iegādei</t>
  </si>
  <si>
    <t>Budžeta iestāžu nodokļu, nodevu un sankciju maksājumi</t>
  </si>
  <si>
    <t>Budžeta iestāžu nodokļu un nodevu maksājumi</t>
  </si>
  <si>
    <t>Budžeta iestāžu pievienotās vērtības nodokļa maksājumi</t>
  </si>
  <si>
    <t>Budžeta iestāžu nekustamā īpašuma nodokļa (t.sk. Zemes nodokļa parāda) maksājumi budžetā</t>
  </si>
  <si>
    <t>Uzņēmuma ienākuma nodoklis</t>
  </si>
  <si>
    <t>Pārējie budžeta iestāžu pārskaitītie nodokļi un nodevas</t>
  </si>
  <si>
    <t>Maksājumi par budžeta iestādēm piemērotajām sankcijām</t>
  </si>
  <si>
    <t>Procentu izdevumi</t>
  </si>
  <si>
    <t>Procentu maksājumi iekšzemes kredītiestādēm</t>
  </si>
  <si>
    <t>Budžeta iestāžu līzinga procentu maksājumi</t>
  </si>
  <si>
    <t>Pamatkapitāla veidošana</t>
  </si>
  <si>
    <t>Nemateriālie ieguldījumi</t>
  </si>
  <si>
    <t>Licences, koncesijas un patenti, preču zīmes un līdzīgas tiesības</t>
  </si>
  <si>
    <t>Pamatlīdzekļi</t>
  </si>
  <si>
    <t>Tehnoloģiskās mašīnas un iekārtas</t>
  </si>
  <si>
    <t>Pārējie pamatlīdzekļi</t>
  </si>
  <si>
    <t>Transportlīdzekļi</t>
  </si>
  <si>
    <t>Datortehnika, sakaru un cita biroju tehnika</t>
  </si>
  <si>
    <t>Pārējie iepriekš neklasificētie pamatlīdzekļi</t>
  </si>
  <si>
    <t>Pamatlīdzekļu izveidošana un nepabeigtā būvniecība</t>
  </si>
  <si>
    <t>Kapitālais remonts un rekonstrukcija</t>
  </si>
  <si>
    <t>Ilgtermiņa ieguldījumi nomātajos pamatlīdzekļos</t>
  </si>
  <si>
    <t>Fiskālā bilance</t>
  </si>
  <si>
    <t>Naudas līdzekļu atlikumu izmaiņas: palielinājums (–) vai samazinājums (+)</t>
  </si>
  <si>
    <t>Naudas līdzekļu atlikums perioda sākumā:</t>
  </si>
  <si>
    <t>Naudas līdzekļu atlikums perioda beigās:</t>
  </si>
  <si>
    <t>Ieņēmumi kopā:</t>
  </si>
  <si>
    <t>Valsts Budžeta dotācija</t>
  </si>
  <si>
    <t>Transferts no kultūras ministrijas</t>
  </si>
  <si>
    <t>Pašu ieņēmumi</t>
  </si>
  <si>
    <t>Izdevumi kopā:</t>
  </si>
  <si>
    <t>Štata vietas</t>
  </si>
  <si>
    <t>Darbinieku skaits</t>
  </si>
  <si>
    <t>Sagatavoja___________________________</t>
  </si>
  <si>
    <t>I.Rone 67206668</t>
  </si>
  <si>
    <t>2022.gadā</t>
  </si>
  <si>
    <t>2022.gads</t>
  </si>
  <si>
    <t>II. Ieņēmumu un izdevumu ekonomiskais aprēķins</t>
  </si>
  <si>
    <t xml:space="preserve">Uzņēmuma vadītājs: U.Klapkalne, valdes priekšsēdētāja p.p., S.Dika- Bokmeldere, valdes locekle </t>
  </si>
  <si>
    <t>DOKUMENTS PARAKSTĪTS AR DROŠU ELEKTRONISKO PARAKSTU UN SATURA LAIKA ZĪMOGU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</si>
</sst>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7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color theme="0" tint="-0.1499984740745262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sz val="11"/>
      <color indexed="10"/>
      <name val="Calibri"/>
      <family val="2"/>
      <charset val="186"/>
    </font>
    <font>
      <sz val="10"/>
      <color indexed="10"/>
      <name val="MS Sans Serif"/>
      <family val="2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MS Sans Serif"/>
      <family val="2"/>
      <charset val="186"/>
    </font>
    <font>
      <b/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</font>
    <font>
      <b/>
      <sz val="10"/>
      <color theme="0" tint="-0.14999847407452621"/>
      <name val="Times New Roman"/>
      <family val="1"/>
      <charset val="186"/>
    </font>
    <font>
      <b/>
      <sz val="9"/>
      <color indexed="17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u/>
      <sz val="9"/>
      <color indexed="8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u/>
      <sz val="9"/>
      <name val="Times New Roman"/>
      <family val="1"/>
      <charset val="186"/>
    </font>
    <font>
      <b/>
      <u/>
      <sz val="10"/>
      <color indexed="17"/>
      <name val="Times New Roman"/>
      <family val="1"/>
      <charset val="186"/>
    </font>
    <font>
      <b/>
      <sz val="10"/>
      <color indexed="17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9"/>
      <name val="Times New Roman"/>
      <family val="1"/>
    </font>
    <font>
      <sz val="9"/>
      <color indexed="8"/>
      <name val="Times New Roman"/>
      <family val="1"/>
      <charset val="186"/>
    </font>
    <font>
      <b/>
      <sz val="10"/>
      <color indexed="9"/>
      <name val="Times New Roman"/>
      <family val="1"/>
      <charset val="186"/>
    </font>
    <font>
      <u/>
      <sz val="11"/>
      <color theme="10"/>
      <name val="Calibri"/>
      <family val="2"/>
      <charset val="186"/>
    </font>
    <font>
      <u/>
      <sz val="10"/>
      <color indexed="12"/>
      <name val="MS Sans Serif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80C53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4" fillId="0" borderId="0"/>
    <xf numFmtId="0" fontId="35" fillId="0" borderId="0" applyNumberFormat="0" applyFill="0" applyBorder="0" applyAlignment="0" applyProtection="0">
      <alignment vertical="top"/>
      <protection locked="0"/>
    </xf>
  </cellStyleXfs>
  <cellXfs count="229">
    <xf numFmtId="0" fontId="0" fillId="0" borderId="0" xfId="0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vertical="top"/>
    </xf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3" fontId="9" fillId="0" borderId="0" xfId="0" applyNumberFormat="1" applyFont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0" fontId="13" fillId="0" borderId="5" xfId="0" applyFont="1" applyBorder="1" applyAlignment="1">
      <alignment horizontal="center" wrapText="1"/>
    </xf>
    <xf numFmtId="0" fontId="13" fillId="0" borderId="0" xfId="0" applyFont="1"/>
    <xf numFmtId="3" fontId="1" fillId="0" borderId="4" xfId="0" applyNumberFormat="1" applyFont="1" applyBorder="1" applyAlignment="1">
      <alignment horizontal="center" vertical="top"/>
    </xf>
    <xf numFmtId="3" fontId="1" fillId="0" borderId="3" xfId="0" applyNumberFormat="1" applyFont="1" applyBorder="1" applyAlignment="1">
      <alignment horizontal="center" vertical="top"/>
    </xf>
    <xf numFmtId="0" fontId="12" fillId="2" borderId="8" xfId="0" applyFont="1" applyFill="1" applyBorder="1" applyAlignment="1">
      <alignment horizontal="center" vertical="center"/>
    </xf>
    <xf numFmtId="0" fontId="15" fillId="2" borderId="10" xfId="1" applyFont="1" applyFill="1" applyBorder="1"/>
    <xf numFmtId="3" fontId="3" fillId="2" borderId="11" xfId="0" applyNumberFormat="1" applyFont="1" applyFill="1" applyBorder="1" applyAlignment="1">
      <alignment horizontal="center" vertical="top" wrapText="1"/>
    </xf>
    <xf numFmtId="0" fontId="16" fillId="3" borderId="3" xfId="0" applyFont="1" applyFill="1" applyBorder="1"/>
    <xf numFmtId="0" fontId="13" fillId="3" borderId="4" xfId="0" applyFont="1" applyFill="1" applyBorder="1"/>
    <xf numFmtId="0" fontId="13" fillId="3" borderId="3" xfId="0" applyFont="1" applyFill="1" applyBorder="1"/>
    <xf numFmtId="0" fontId="17" fillId="2" borderId="8" xfId="0" applyFont="1" applyFill="1" applyBorder="1" applyAlignment="1">
      <alignment horizontal="right" vertical="top" wrapText="1"/>
    </xf>
    <xf numFmtId="0" fontId="11" fillId="2" borderId="9" xfId="0" applyFont="1" applyFill="1" applyBorder="1" applyAlignment="1">
      <alignment vertical="top" wrapText="1"/>
    </xf>
    <xf numFmtId="3" fontId="18" fillId="2" borderId="11" xfId="0" applyNumberFormat="1" applyFont="1" applyFill="1" applyBorder="1" applyAlignment="1">
      <alignment vertical="top"/>
    </xf>
    <xf numFmtId="3" fontId="18" fillId="3" borderId="3" xfId="0" applyNumberFormat="1" applyFont="1" applyFill="1" applyBorder="1"/>
    <xf numFmtId="0" fontId="19" fillId="0" borderId="0" xfId="0" applyFont="1"/>
    <xf numFmtId="0" fontId="20" fillId="0" borderId="12" xfId="0" applyFont="1" applyBorder="1" applyAlignment="1">
      <alignment vertical="top"/>
    </xf>
    <xf numFmtId="0" fontId="11" fillId="0" borderId="13" xfId="0" applyFont="1" applyBorder="1" applyAlignment="1">
      <alignment vertical="top" wrapText="1"/>
    </xf>
    <xf numFmtId="3" fontId="1" fillId="4" borderId="14" xfId="0" applyNumberFormat="1" applyFont="1" applyFill="1" applyBorder="1" applyAlignment="1">
      <alignment vertical="top"/>
    </xf>
    <xf numFmtId="3" fontId="18" fillId="4" borderId="15" xfId="0" applyNumberFormat="1" applyFont="1" applyFill="1" applyBorder="1"/>
    <xf numFmtId="0" fontId="4" fillId="4" borderId="17" xfId="0" applyFont="1" applyFill="1" applyBorder="1"/>
    <xf numFmtId="0" fontId="5" fillId="4" borderId="18" xfId="0" applyFont="1" applyFill="1" applyBorder="1"/>
    <xf numFmtId="0" fontId="5" fillId="4" borderId="19" xfId="0" applyFont="1" applyFill="1" applyBorder="1"/>
    <xf numFmtId="0" fontId="11" fillId="0" borderId="18" xfId="0" applyFont="1" applyBorder="1" applyAlignment="1">
      <alignment vertical="top" wrapText="1"/>
    </xf>
    <xf numFmtId="3" fontId="1" fillId="0" borderId="19" xfId="0" applyNumberFormat="1" applyFont="1" applyBorder="1" applyAlignment="1">
      <alignment vertical="top"/>
    </xf>
    <xf numFmtId="4" fontId="1" fillId="0" borderId="19" xfId="0" applyNumberFormat="1" applyFont="1" applyBorder="1" applyAlignment="1">
      <alignment vertical="top"/>
    </xf>
    <xf numFmtId="0" fontId="21" fillId="0" borderId="17" xfId="0" applyFont="1" applyBorder="1" applyAlignment="1">
      <alignment vertical="top"/>
    </xf>
    <xf numFmtId="3" fontId="2" fillId="4" borderId="19" xfId="0" applyNumberFormat="1" applyFont="1" applyFill="1" applyBorder="1" applyAlignment="1">
      <alignment vertical="top"/>
    </xf>
    <xf numFmtId="3" fontId="2" fillId="4" borderId="17" xfId="0" applyNumberFormat="1" applyFont="1" applyFill="1" applyBorder="1"/>
    <xf numFmtId="3" fontId="2" fillId="4" borderId="20" xfId="0" applyNumberFormat="1" applyFont="1" applyFill="1" applyBorder="1"/>
    <xf numFmtId="3" fontId="5" fillId="4" borderId="19" xfId="0" applyNumberFormat="1" applyFont="1" applyFill="1" applyBorder="1"/>
    <xf numFmtId="0" fontId="21" fillId="0" borderId="21" xfId="0" applyFont="1" applyBorder="1" applyAlignment="1">
      <alignment vertical="top"/>
    </xf>
    <xf numFmtId="0" fontId="11" fillId="0" borderId="22" xfId="0" applyFont="1" applyBorder="1" applyAlignment="1">
      <alignment vertical="top" wrapText="1"/>
    </xf>
    <xf numFmtId="3" fontId="2" fillId="4" borderId="23" xfId="0" applyNumberFormat="1" applyFont="1" applyFill="1" applyBorder="1" applyAlignment="1">
      <alignment vertical="top"/>
    </xf>
    <xf numFmtId="3" fontId="2" fillId="4" borderId="21" xfId="0" applyNumberFormat="1" applyFont="1" applyFill="1" applyBorder="1"/>
    <xf numFmtId="0" fontId="11" fillId="2" borderId="24" xfId="0" applyFont="1" applyFill="1" applyBorder="1" applyAlignment="1">
      <alignment horizontal="right" vertical="top" wrapText="1"/>
    </xf>
    <xf numFmtId="0" fontId="11" fillId="2" borderId="10" xfId="0" applyFont="1" applyFill="1" applyBorder="1" applyAlignment="1">
      <alignment vertical="top" wrapText="1"/>
    </xf>
    <xf numFmtId="3" fontId="18" fillId="2" borderId="3" xfId="0" applyNumberFormat="1" applyFont="1" applyFill="1" applyBorder="1" applyAlignment="1">
      <alignment vertical="top"/>
    </xf>
    <xf numFmtId="1" fontId="18" fillId="3" borderId="3" xfId="0" applyNumberFormat="1" applyFont="1" applyFill="1" applyBorder="1"/>
    <xf numFmtId="3" fontId="19" fillId="3" borderId="3" xfId="0" applyNumberFormat="1" applyFont="1" applyFill="1" applyBorder="1"/>
    <xf numFmtId="0" fontId="22" fillId="0" borderId="0" xfId="0" applyFont="1"/>
    <xf numFmtId="0" fontId="11" fillId="5" borderId="24" xfId="0" applyFont="1" applyFill="1" applyBorder="1" applyAlignment="1">
      <alignment horizontal="right" vertical="top" wrapText="1"/>
    </xf>
    <xf numFmtId="0" fontId="11" fillId="5" borderId="10" xfId="0" applyFont="1" applyFill="1" applyBorder="1" applyAlignment="1">
      <alignment vertical="top" wrapText="1"/>
    </xf>
    <xf numFmtId="3" fontId="18" fillId="5" borderId="3" xfId="0" applyNumberFormat="1" applyFont="1" applyFill="1" applyBorder="1" applyAlignment="1">
      <alignment vertical="top"/>
    </xf>
    <xf numFmtId="0" fontId="23" fillId="7" borderId="24" xfId="0" applyFont="1" applyFill="1" applyBorder="1" applyAlignment="1">
      <alignment horizontal="left" vertical="top" wrapText="1"/>
    </xf>
    <xf numFmtId="0" fontId="23" fillId="7" borderId="10" xfId="0" applyFont="1" applyFill="1" applyBorder="1" applyAlignment="1">
      <alignment vertical="top" wrapText="1"/>
    </xf>
    <xf numFmtId="3" fontId="1" fillId="7" borderId="3" xfId="0" applyNumberFormat="1" applyFont="1" applyFill="1" applyBorder="1" applyAlignment="1">
      <alignment vertical="top"/>
    </xf>
    <xf numFmtId="3" fontId="24" fillId="7" borderId="15" xfId="0" applyNumberFormat="1" applyFont="1" applyFill="1" applyBorder="1"/>
    <xf numFmtId="3" fontId="13" fillId="7" borderId="16" xfId="0" applyNumberFormat="1" applyFont="1" applyFill="1" applyBorder="1"/>
    <xf numFmtId="0" fontId="11" fillId="0" borderId="12" xfId="0" applyFont="1" applyBorder="1" applyAlignment="1">
      <alignment horizontal="left" vertical="top" wrapText="1"/>
    </xf>
    <xf numFmtId="3" fontId="1" fillId="0" borderId="14" xfId="0" applyNumberFormat="1" applyFont="1" applyBorder="1" applyAlignment="1">
      <alignment horizontal="left" vertical="top"/>
    </xf>
    <xf numFmtId="3" fontId="25" fillId="0" borderId="17" xfId="0" applyNumberFormat="1" applyFont="1" applyBorder="1"/>
    <xf numFmtId="3" fontId="5" fillId="0" borderId="19" xfId="0" applyNumberFormat="1" applyFont="1" applyBorder="1"/>
    <xf numFmtId="0" fontId="11" fillId="0" borderId="17" xfId="0" applyFont="1" applyBorder="1" applyAlignment="1">
      <alignment horizontal="center" vertical="top" wrapText="1"/>
    </xf>
    <xf numFmtId="3" fontId="2" fillId="0" borderId="19" xfId="0" applyNumberFormat="1" applyFont="1" applyBorder="1" applyAlignment="1">
      <alignment horizontal="center" vertical="top"/>
    </xf>
    <xf numFmtId="0" fontId="11" fillId="0" borderId="17" xfId="0" applyFont="1" applyBorder="1" applyAlignment="1">
      <alignment horizontal="right" vertical="top" wrapText="1"/>
    </xf>
    <xf numFmtId="0" fontId="11" fillId="0" borderId="18" xfId="0" applyFont="1" applyBorder="1" applyAlignment="1">
      <alignment horizontal="left" vertical="top" wrapText="1"/>
    </xf>
    <xf numFmtId="3" fontId="2" fillId="4" borderId="19" xfId="0" applyNumberFormat="1" applyFont="1" applyFill="1" applyBorder="1" applyAlignment="1">
      <alignment horizontal="right" vertical="top"/>
    </xf>
    <xf numFmtId="3" fontId="25" fillId="4" borderId="17" xfId="0" applyNumberFormat="1" applyFont="1" applyFill="1" applyBorder="1"/>
    <xf numFmtId="0" fontId="26" fillId="0" borderId="0" xfId="0" applyFont="1"/>
    <xf numFmtId="0" fontId="11" fillId="0" borderId="17" xfId="0" applyFont="1" applyBorder="1" applyAlignment="1" applyProtection="1">
      <alignment horizontal="right" vertical="top" wrapText="1"/>
      <protection locked="0"/>
    </xf>
    <xf numFmtId="0" fontId="11" fillId="0" borderId="18" xfId="0" applyFont="1" applyBorder="1" applyAlignment="1" applyProtection="1">
      <alignment horizontal="left" vertical="top" wrapText="1"/>
      <protection locked="0"/>
    </xf>
    <xf numFmtId="3" fontId="2" fillId="4" borderId="19" xfId="0" applyNumberFormat="1" applyFont="1" applyFill="1" applyBorder="1" applyAlignment="1" applyProtection="1">
      <alignment horizontal="right" vertical="top"/>
      <protection locked="0"/>
    </xf>
    <xf numFmtId="3" fontId="2" fillId="4" borderId="19" xfId="0" applyNumberFormat="1" applyFont="1" applyFill="1" applyBorder="1" applyAlignment="1" applyProtection="1">
      <alignment vertical="top"/>
      <protection locked="0"/>
    </xf>
    <xf numFmtId="0" fontId="26" fillId="0" borderId="0" xfId="0" applyFont="1" applyProtection="1">
      <protection locked="0"/>
    </xf>
    <xf numFmtId="0" fontId="11" fillId="0" borderId="17" xfId="0" applyFont="1" applyBorder="1" applyAlignment="1" applyProtection="1">
      <alignment horizontal="center" vertical="top" wrapText="1"/>
      <protection locked="0"/>
    </xf>
    <xf numFmtId="3" fontId="2" fillId="4" borderId="19" xfId="0" applyNumberFormat="1" applyFont="1" applyFill="1" applyBorder="1" applyAlignment="1" applyProtection="1">
      <alignment horizontal="center" vertical="top"/>
      <protection locked="0"/>
    </xf>
    <xf numFmtId="0" fontId="11" fillId="0" borderId="17" xfId="0" applyFont="1" applyBorder="1" applyAlignment="1">
      <alignment horizontal="left" vertical="top" wrapText="1"/>
    </xf>
    <xf numFmtId="4" fontId="1" fillId="0" borderId="19" xfId="0" applyNumberFormat="1" applyFont="1" applyBorder="1" applyAlignment="1">
      <alignment horizontal="left" vertical="top"/>
    </xf>
    <xf numFmtId="3" fontId="1" fillId="0" borderId="19" xfId="0" applyNumberFormat="1" applyFont="1" applyBorder="1" applyAlignment="1">
      <alignment horizontal="left" vertical="top"/>
    </xf>
    <xf numFmtId="3" fontId="2" fillId="4" borderId="19" xfId="0" applyNumberFormat="1" applyFont="1" applyFill="1" applyBorder="1" applyAlignment="1">
      <alignment horizontal="center" vertical="top"/>
    </xf>
    <xf numFmtId="0" fontId="5" fillId="0" borderId="19" xfId="0" applyFont="1" applyBorder="1"/>
    <xf numFmtId="0" fontId="11" fillId="0" borderId="18" xfId="0" applyFont="1" applyBorder="1" applyAlignment="1" applyProtection="1">
      <alignment vertical="top" wrapText="1"/>
      <protection locked="0"/>
    </xf>
    <xf numFmtId="0" fontId="23" fillId="9" borderId="24" xfId="0" applyFont="1" applyFill="1" applyBorder="1" applyAlignment="1">
      <alignment horizontal="left" vertical="top" wrapText="1"/>
    </xf>
    <xf numFmtId="0" fontId="23" fillId="9" borderId="10" xfId="0" applyFont="1" applyFill="1" applyBorder="1" applyAlignment="1">
      <alignment vertical="top" wrapText="1"/>
    </xf>
    <xf numFmtId="3" fontId="1" fillId="9" borderId="3" xfId="0" applyNumberFormat="1" applyFont="1" applyFill="1" applyBorder="1" applyAlignment="1">
      <alignment horizontal="left" vertical="top"/>
    </xf>
    <xf numFmtId="3" fontId="24" fillId="7" borderId="3" xfId="0" applyNumberFormat="1" applyFont="1" applyFill="1" applyBorder="1"/>
    <xf numFmtId="0" fontId="13" fillId="7" borderId="3" xfId="0" applyFont="1" applyFill="1" applyBorder="1"/>
    <xf numFmtId="3" fontId="25" fillId="0" borderId="15" xfId="0" applyNumberFormat="1" applyFont="1" applyBorder="1"/>
    <xf numFmtId="0" fontId="5" fillId="0" borderId="16" xfId="0" applyFont="1" applyBorder="1"/>
    <xf numFmtId="3" fontId="25" fillId="4" borderId="25" xfId="0" applyNumberFormat="1" applyFont="1" applyFill="1" applyBorder="1"/>
    <xf numFmtId="3" fontId="24" fillId="8" borderId="17" xfId="0" applyNumberFormat="1" applyFont="1" applyFill="1" applyBorder="1"/>
    <xf numFmtId="3" fontId="13" fillId="8" borderId="19" xfId="0" applyNumberFormat="1" applyFont="1" applyFill="1" applyBorder="1"/>
    <xf numFmtId="3" fontId="25" fillId="8" borderId="17" xfId="0" applyNumberFormat="1" applyFont="1" applyFill="1" applyBorder="1"/>
    <xf numFmtId="3" fontId="5" fillId="8" borderId="19" xfId="0" applyNumberFormat="1" applyFont="1" applyFill="1" applyBorder="1"/>
    <xf numFmtId="4" fontId="2" fillId="0" borderId="19" xfId="0" applyNumberFormat="1" applyFont="1" applyBorder="1" applyAlignment="1">
      <alignment horizontal="center" vertical="top"/>
    </xf>
    <xf numFmtId="3" fontId="25" fillId="8" borderId="17" xfId="0" applyNumberFormat="1" applyFont="1" applyFill="1" applyBorder="1" applyAlignment="1">
      <alignment vertical="center"/>
    </xf>
    <xf numFmtId="3" fontId="25" fillId="8" borderId="25" xfId="0" applyNumberFormat="1" applyFont="1" applyFill="1" applyBorder="1" applyAlignment="1">
      <alignment vertical="center"/>
    </xf>
    <xf numFmtId="3" fontId="5" fillId="8" borderId="19" xfId="0" applyNumberFormat="1" applyFont="1" applyFill="1" applyBorder="1" applyAlignment="1">
      <alignment vertical="center"/>
    </xf>
    <xf numFmtId="3" fontId="2" fillId="4" borderId="19" xfId="0" applyNumberFormat="1" applyFont="1" applyFill="1" applyBorder="1" applyAlignment="1">
      <alignment horizontal="left" vertical="top"/>
    </xf>
    <xf numFmtId="3" fontId="2" fillId="0" borderId="19" xfId="0" applyNumberFormat="1" applyFont="1" applyBorder="1" applyAlignment="1">
      <alignment vertical="top"/>
    </xf>
    <xf numFmtId="0" fontId="11" fillId="0" borderId="26" xfId="0" applyFont="1" applyBorder="1" applyAlignment="1">
      <alignment horizontal="right" vertical="top" wrapText="1"/>
    </xf>
    <xf numFmtId="0" fontId="11" fillId="0" borderId="27" xfId="0" applyFont="1" applyBorder="1" applyAlignment="1">
      <alignment vertical="top" wrapText="1"/>
    </xf>
    <xf numFmtId="3" fontId="2" fillId="4" borderId="28" xfId="0" applyNumberFormat="1" applyFont="1" applyFill="1" applyBorder="1" applyAlignment="1">
      <alignment vertical="top"/>
    </xf>
    <xf numFmtId="0" fontId="11" fillId="0" borderId="29" xfId="0" applyFont="1" applyBorder="1" applyAlignment="1">
      <alignment horizontal="center" vertical="top" wrapText="1"/>
    </xf>
    <xf numFmtId="0" fontId="11" fillId="0" borderId="30" xfId="0" applyFont="1" applyBorder="1" applyAlignment="1">
      <alignment vertical="top" wrapText="1"/>
    </xf>
    <xf numFmtId="3" fontId="25" fillId="4" borderId="26" xfId="0" applyNumberFormat="1" applyFont="1" applyFill="1" applyBorder="1"/>
    <xf numFmtId="3" fontId="25" fillId="4" borderId="31" xfId="0" applyNumberFormat="1" applyFont="1" applyFill="1" applyBorder="1"/>
    <xf numFmtId="3" fontId="5" fillId="4" borderId="28" xfId="0" applyNumberFormat="1" applyFont="1" applyFill="1" applyBorder="1"/>
    <xf numFmtId="3" fontId="1" fillId="9" borderId="3" xfId="0" applyNumberFormat="1" applyFont="1" applyFill="1" applyBorder="1" applyAlignment="1">
      <alignment vertical="top"/>
    </xf>
    <xf numFmtId="3" fontId="25" fillId="7" borderId="3" xfId="0" applyNumberFormat="1" applyFont="1" applyFill="1" applyBorder="1"/>
    <xf numFmtId="3" fontId="5" fillId="7" borderId="3" xfId="0" applyNumberFormat="1" applyFont="1" applyFill="1" applyBorder="1"/>
    <xf numFmtId="3" fontId="1" fillId="0" borderId="14" xfId="0" applyNumberFormat="1" applyFont="1" applyBorder="1" applyAlignment="1">
      <alignment vertical="top"/>
    </xf>
    <xf numFmtId="3" fontId="25" fillId="8" borderId="12" xfId="0" applyNumberFormat="1" applyFont="1" applyFill="1" applyBorder="1"/>
    <xf numFmtId="3" fontId="25" fillId="8" borderId="32" xfId="0" applyNumberFormat="1" applyFont="1" applyFill="1" applyBorder="1"/>
    <xf numFmtId="3" fontId="5" fillId="8" borderId="14" xfId="0" applyNumberFormat="1" applyFont="1" applyFill="1" applyBorder="1"/>
    <xf numFmtId="0" fontId="27" fillId="9" borderId="24" xfId="0" applyFont="1" applyFill="1" applyBorder="1" applyAlignment="1">
      <alignment horizontal="left" vertical="top" wrapText="1"/>
    </xf>
    <xf numFmtId="0" fontId="27" fillId="9" borderId="10" xfId="0" applyFont="1" applyFill="1" applyBorder="1" applyAlignment="1">
      <alignment vertical="top" wrapText="1"/>
    </xf>
    <xf numFmtId="3" fontId="13" fillId="7" borderId="3" xfId="0" applyNumberFormat="1" applyFont="1" applyFill="1" applyBorder="1"/>
    <xf numFmtId="0" fontId="28" fillId="0" borderId="0" xfId="0" applyFont="1"/>
    <xf numFmtId="0" fontId="20" fillId="0" borderId="12" xfId="0" applyFont="1" applyBorder="1" applyAlignment="1">
      <alignment horizontal="left" vertical="top" wrapText="1"/>
    </xf>
    <xf numFmtId="0" fontId="20" fillId="0" borderId="13" xfId="0" applyFont="1" applyBorder="1" applyAlignment="1">
      <alignment vertical="top" wrapText="1"/>
    </xf>
    <xf numFmtId="0" fontId="29" fillId="0" borderId="0" xfId="0" applyFont="1"/>
    <xf numFmtId="0" fontId="20" fillId="0" borderId="17" xfId="0" applyFont="1" applyBorder="1" applyAlignment="1">
      <alignment horizontal="center" vertical="top" wrapText="1"/>
    </xf>
    <xf numFmtId="0" fontId="20" fillId="0" borderId="18" xfId="0" applyFont="1" applyBorder="1" applyAlignment="1">
      <alignment vertical="top" wrapText="1"/>
    </xf>
    <xf numFmtId="0" fontId="20" fillId="0" borderId="17" xfId="0" applyFont="1" applyBorder="1" applyAlignment="1">
      <alignment horizontal="left" vertical="top" wrapText="1"/>
    </xf>
    <xf numFmtId="0" fontId="1" fillId="0" borderId="0" xfId="0" applyFont="1"/>
    <xf numFmtId="3" fontId="1" fillId="4" borderId="19" xfId="0" applyNumberFormat="1" applyFont="1" applyFill="1" applyBorder="1" applyAlignment="1">
      <alignment horizontal="center" vertical="top"/>
    </xf>
    <xf numFmtId="3" fontId="1" fillId="4" borderId="19" xfId="0" applyNumberFormat="1" applyFont="1" applyFill="1" applyBorder="1" applyAlignment="1">
      <alignment vertical="top"/>
    </xf>
    <xf numFmtId="0" fontId="20" fillId="0" borderId="17" xfId="0" applyFont="1" applyBorder="1" applyAlignment="1">
      <alignment horizontal="right" vertical="top" wrapText="1"/>
    </xf>
    <xf numFmtId="0" fontId="2" fillId="0" borderId="0" xfId="0" applyFont="1"/>
    <xf numFmtId="0" fontId="20" fillId="0" borderId="21" xfId="0" applyFont="1" applyBorder="1" applyAlignment="1">
      <alignment horizontal="right" vertical="top" wrapText="1"/>
    </xf>
    <xf numFmtId="0" fontId="20" fillId="0" borderId="22" xfId="0" applyFont="1" applyBorder="1" applyAlignment="1">
      <alignment vertical="top" wrapText="1"/>
    </xf>
    <xf numFmtId="0" fontId="20" fillId="0" borderId="21" xfId="0" applyFont="1" applyBorder="1" applyAlignment="1">
      <alignment horizontal="center" vertical="top" wrapText="1"/>
    </xf>
    <xf numFmtId="0" fontId="20" fillId="0" borderId="9" xfId="0" applyFont="1" applyBorder="1" applyAlignment="1">
      <alignment vertical="top" wrapText="1"/>
    </xf>
    <xf numFmtId="3" fontId="2" fillId="4" borderId="11" xfId="0" applyNumberFormat="1" applyFont="1" applyFill="1" applyBorder="1" applyAlignment="1">
      <alignment vertical="top"/>
    </xf>
    <xf numFmtId="3" fontId="2" fillId="4" borderId="3" xfId="0" applyNumberFormat="1" applyFont="1" applyFill="1" applyBorder="1" applyAlignment="1">
      <alignment vertical="top"/>
    </xf>
    <xf numFmtId="3" fontId="25" fillId="4" borderId="3" xfId="0" applyNumberFormat="1" applyFont="1" applyFill="1" applyBorder="1"/>
    <xf numFmtId="3" fontId="5" fillId="4" borderId="3" xfId="0" applyNumberFormat="1" applyFont="1" applyFill="1" applyBorder="1"/>
    <xf numFmtId="0" fontId="20" fillId="0" borderId="8" xfId="0" applyFont="1" applyBorder="1" applyAlignment="1">
      <alignment horizontal="center" vertical="top" wrapText="1"/>
    </xf>
    <xf numFmtId="0" fontId="21" fillId="0" borderId="24" xfId="0" applyFont="1" applyBorder="1"/>
    <xf numFmtId="0" fontId="20" fillId="0" borderId="10" xfId="0" applyFont="1" applyBorder="1" applyAlignment="1">
      <alignment wrapText="1"/>
    </xf>
    <xf numFmtId="3" fontId="1" fillId="0" borderId="3" xfId="0" applyNumberFormat="1" applyFont="1" applyBorder="1" applyAlignment="1">
      <alignment vertical="top"/>
    </xf>
    <xf numFmtId="0" fontId="25" fillId="0" borderId="3" xfId="0" applyFont="1" applyBorder="1"/>
    <xf numFmtId="0" fontId="2" fillId="0" borderId="3" xfId="0" applyFont="1" applyBorder="1"/>
    <xf numFmtId="0" fontId="21" fillId="0" borderId="10" xfId="0" applyFont="1" applyBorder="1" applyAlignment="1">
      <alignment horizontal="left" wrapText="1"/>
    </xf>
    <xf numFmtId="3" fontId="2" fillId="0" borderId="3" xfId="0" applyNumberFormat="1" applyFont="1" applyBorder="1" applyAlignment="1" applyProtection="1">
      <alignment vertical="top"/>
      <protection locked="0"/>
    </xf>
    <xf numFmtId="3" fontId="25" fillId="0" borderId="3" xfId="0" applyNumberFormat="1" applyFont="1" applyBorder="1"/>
    <xf numFmtId="3" fontId="2" fillId="0" borderId="3" xfId="0" applyNumberFormat="1" applyFont="1" applyBorder="1" applyAlignment="1">
      <alignment vertical="top"/>
    </xf>
    <xf numFmtId="0" fontId="11" fillId="2" borderId="24" xfId="0" applyFont="1" applyFill="1" applyBorder="1" applyAlignment="1">
      <alignment horizontal="right" vertical="top"/>
    </xf>
    <xf numFmtId="0" fontId="11" fillId="2" borderId="10" xfId="0" applyFont="1" applyFill="1" applyBorder="1" applyAlignment="1">
      <alignment vertical="top"/>
    </xf>
    <xf numFmtId="3" fontId="2" fillId="2" borderId="3" xfId="0" applyNumberFormat="1" applyFont="1" applyFill="1" applyBorder="1" applyAlignment="1">
      <alignment vertical="top"/>
    </xf>
    <xf numFmtId="0" fontId="25" fillId="10" borderId="3" xfId="0" applyFont="1" applyFill="1" applyBorder="1"/>
    <xf numFmtId="0" fontId="25" fillId="10" borderId="4" xfId="0" applyFont="1" applyFill="1" applyBorder="1"/>
    <xf numFmtId="0" fontId="5" fillId="10" borderId="3" xfId="0" applyFont="1" applyFill="1" applyBorder="1"/>
    <xf numFmtId="0" fontId="11" fillId="9" borderId="12" xfId="0" applyFont="1" applyFill="1" applyBorder="1" applyAlignment="1">
      <alignment horizontal="right" vertical="top"/>
    </xf>
    <xf numFmtId="0" fontId="11" fillId="9" borderId="13" xfId="0" applyFont="1" applyFill="1" applyBorder="1" applyAlignment="1">
      <alignment vertical="top"/>
    </xf>
    <xf numFmtId="3" fontId="1" fillId="9" borderId="14" xfId="0" applyNumberFormat="1" applyFont="1" applyFill="1" applyBorder="1" applyAlignment="1">
      <alignment vertical="top"/>
    </xf>
    <xf numFmtId="0" fontId="11" fillId="0" borderId="17" xfId="0" applyFont="1" applyBorder="1" applyAlignment="1">
      <alignment horizontal="right" vertical="top"/>
    </xf>
    <xf numFmtId="0" fontId="33" fillId="0" borderId="18" xfId="0" applyFont="1" applyBorder="1" applyAlignment="1">
      <alignment vertical="top"/>
    </xf>
    <xf numFmtId="3" fontId="25" fillId="8" borderId="3" xfId="0" applyNumberFormat="1" applyFont="1" applyFill="1" applyBorder="1"/>
    <xf numFmtId="3" fontId="25" fillId="8" borderId="4" xfId="0" applyNumberFormat="1" applyFont="1" applyFill="1" applyBorder="1"/>
    <xf numFmtId="0" fontId="33" fillId="0" borderId="13" xfId="0" applyFont="1" applyBorder="1" applyAlignment="1">
      <alignment vertical="top" wrapText="1"/>
    </xf>
    <xf numFmtId="0" fontId="11" fillId="9" borderId="17" xfId="0" applyFont="1" applyFill="1" applyBorder="1" applyAlignment="1">
      <alignment horizontal="right" vertical="top"/>
    </xf>
    <xf numFmtId="0" fontId="11" fillId="9" borderId="18" xfId="0" applyFont="1" applyFill="1" applyBorder="1" applyAlignment="1">
      <alignment vertical="top"/>
    </xf>
    <xf numFmtId="3" fontId="1" fillId="9" borderId="19" xfId="0" applyNumberFormat="1" applyFont="1" applyFill="1" applyBorder="1" applyAlignment="1">
      <alignment vertical="top"/>
    </xf>
    <xf numFmtId="0" fontId="11" fillId="0" borderId="24" xfId="0" applyFont="1" applyBorder="1" applyAlignment="1">
      <alignment horizontal="right" vertical="top"/>
    </xf>
    <xf numFmtId="0" fontId="11" fillId="0" borderId="10" xfId="0" applyFont="1" applyBorder="1" applyAlignment="1">
      <alignment vertical="top"/>
    </xf>
    <xf numFmtId="3" fontId="1" fillId="8" borderId="3" xfId="0" applyNumberFormat="1" applyFont="1" applyFill="1" applyBorder="1" applyAlignment="1">
      <alignment vertical="top"/>
    </xf>
    <xf numFmtId="3" fontId="13" fillId="0" borderId="3" xfId="0" applyNumberFormat="1" applyFont="1" applyBorder="1"/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vertical="top"/>
    </xf>
    <xf numFmtId="3" fontId="1" fillId="0" borderId="0" xfId="0" applyNumberFormat="1" applyFont="1" applyAlignment="1">
      <alignment vertical="top"/>
    </xf>
    <xf numFmtId="3" fontId="1" fillId="8" borderId="0" xfId="0" applyNumberFormat="1" applyFont="1" applyFill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/>
    <xf numFmtId="3" fontId="1" fillId="0" borderId="0" xfId="0" applyNumberFormat="1" applyFont="1"/>
    <xf numFmtId="3" fontId="34" fillId="0" borderId="0" xfId="0" applyNumberFormat="1" applyFont="1"/>
    <xf numFmtId="0" fontId="16" fillId="0" borderId="0" xfId="0" applyFont="1"/>
    <xf numFmtId="0" fontId="33" fillId="0" borderId="0" xfId="0" applyFont="1" applyAlignment="1">
      <alignment vertical="top"/>
    </xf>
    <xf numFmtId="3" fontId="31" fillId="0" borderId="0" xfId="0" applyNumberFormat="1" applyFont="1"/>
    <xf numFmtId="3" fontId="32" fillId="0" borderId="0" xfId="0" applyNumberFormat="1" applyFont="1"/>
    <xf numFmtId="3" fontId="30" fillId="0" borderId="0" xfId="0" applyNumberFormat="1" applyFont="1"/>
    <xf numFmtId="0" fontId="31" fillId="0" borderId="0" xfId="0" applyFont="1"/>
    <xf numFmtId="3" fontId="32" fillId="0" borderId="0" xfId="0" applyNumberFormat="1" applyFont="1" applyAlignment="1">
      <alignment horizontal="centerContinuous"/>
    </xf>
    <xf numFmtId="3" fontId="30" fillId="0" borderId="0" xfId="0" applyNumberFormat="1" applyFont="1" applyAlignment="1">
      <alignment horizontal="centerContinuous"/>
    </xf>
    <xf numFmtId="0" fontId="36" fillId="0" borderId="0" xfId="2" applyFont="1" applyAlignment="1" applyProtection="1"/>
    <xf numFmtId="3" fontId="1" fillId="8" borderId="4" xfId="0" applyNumberFormat="1" applyFont="1" applyFill="1" applyBorder="1" applyAlignment="1">
      <alignment horizontal="center" vertical="top"/>
    </xf>
    <xf numFmtId="4" fontId="1" fillId="7" borderId="3" xfId="0" applyNumberFormat="1" applyFont="1" applyFill="1" applyBorder="1" applyAlignment="1">
      <alignment vertical="top"/>
    </xf>
    <xf numFmtId="3" fontId="2" fillId="4" borderId="19" xfId="0" applyNumberFormat="1" applyFont="1" applyFill="1" applyBorder="1" applyAlignment="1">
      <alignment horizontal="right" vertical="center"/>
    </xf>
    <xf numFmtId="3" fontId="2" fillId="4" borderId="19" xfId="0" applyNumberFormat="1" applyFont="1" applyFill="1" applyBorder="1" applyAlignment="1">
      <alignment vertical="center"/>
    </xf>
    <xf numFmtId="3" fontId="25" fillId="4" borderId="17" xfId="0" applyNumberFormat="1" applyFont="1" applyFill="1" applyBorder="1" applyAlignment="1">
      <alignment vertical="center"/>
    </xf>
    <xf numFmtId="0" fontId="5" fillId="4" borderId="19" xfId="0" applyFont="1" applyFill="1" applyBorder="1" applyAlignment="1">
      <alignment vertical="center"/>
    </xf>
    <xf numFmtId="3" fontId="2" fillId="4" borderId="19" xfId="0" applyNumberFormat="1" applyFont="1" applyFill="1" applyBorder="1" applyAlignment="1" applyProtection="1">
      <alignment horizontal="right" vertical="center"/>
      <protection locked="0"/>
    </xf>
    <xf numFmtId="3" fontId="2" fillId="4" borderId="19" xfId="0" applyNumberFormat="1" applyFont="1" applyFill="1" applyBorder="1" applyAlignment="1" applyProtection="1">
      <alignment vertical="center"/>
      <protection locked="0"/>
    </xf>
    <xf numFmtId="3" fontId="2" fillId="0" borderId="19" xfId="0" applyNumberFormat="1" applyFont="1" applyBorder="1" applyAlignment="1">
      <alignment vertical="center"/>
    </xf>
    <xf numFmtId="3" fontId="5" fillId="8" borderId="3" xfId="0" applyNumberFormat="1" applyFont="1" applyFill="1" applyBorder="1"/>
    <xf numFmtId="3" fontId="2" fillId="8" borderId="3" xfId="0" applyNumberFormat="1" applyFont="1" applyFill="1" applyBorder="1" applyAlignment="1" applyProtection="1">
      <alignment vertical="top"/>
      <protection locked="0"/>
    </xf>
    <xf numFmtId="3" fontId="1" fillId="0" borderId="17" xfId="0" applyNumberFormat="1" applyFont="1" applyBorder="1" applyAlignment="1">
      <alignment vertical="top"/>
    </xf>
    <xf numFmtId="3" fontId="1" fillId="6" borderId="3" xfId="0" applyNumberFormat="1" applyFont="1" applyFill="1" applyBorder="1" applyAlignment="1">
      <alignment vertical="top"/>
    </xf>
    <xf numFmtId="3" fontId="25" fillId="4" borderId="17" xfId="0" applyNumberFormat="1" applyFont="1" applyFill="1" applyBorder="1" applyAlignment="1">
      <alignment vertical="top"/>
    </xf>
    <xf numFmtId="3" fontId="5" fillId="4" borderId="19" xfId="0" applyNumberFormat="1" applyFont="1" applyFill="1" applyBorder="1" applyAlignment="1">
      <alignment vertical="top"/>
    </xf>
    <xf numFmtId="3" fontId="1" fillId="8" borderId="17" xfId="0" applyNumberFormat="1" applyFont="1" applyFill="1" applyBorder="1" applyAlignment="1">
      <alignment vertical="top"/>
    </xf>
    <xf numFmtId="3" fontId="1" fillId="8" borderId="19" xfId="0" applyNumberFormat="1" applyFont="1" applyFill="1" applyBorder="1" applyAlignment="1">
      <alignment vertical="top"/>
    </xf>
    <xf numFmtId="3" fontId="25" fillId="0" borderId="17" xfId="0" applyNumberFormat="1" applyFont="1" applyBorder="1" applyAlignment="1">
      <alignment vertical="top"/>
    </xf>
    <xf numFmtId="0" fontId="5" fillId="0" borderId="19" xfId="0" applyFont="1" applyBorder="1" applyAlignment="1">
      <alignment vertical="top"/>
    </xf>
    <xf numFmtId="3" fontId="25" fillId="8" borderId="17" xfId="0" applyNumberFormat="1" applyFont="1" applyFill="1" applyBorder="1" applyAlignment="1">
      <alignment vertical="top"/>
    </xf>
    <xf numFmtId="3" fontId="5" fillId="8" borderId="19" xfId="0" applyNumberFormat="1" applyFont="1" applyFill="1" applyBorder="1" applyAlignment="1">
      <alignment vertical="top"/>
    </xf>
    <xf numFmtId="3" fontId="24" fillId="8" borderId="17" xfId="0" applyNumberFormat="1" applyFont="1" applyFill="1" applyBorder="1" applyAlignment="1">
      <alignment horizontal="right" vertical="center"/>
    </xf>
    <xf numFmtId="3" fontId="13" fillId="8" borderId="19" xfId="0" applyNumberFormat="1" applyFont="1" applyFill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18" fillId="3" borderId="3" xfId="0" applyNumberFormat="1" applyFont="1" applyFill="1" applyBorder="1" applyAlignment="1">
      <alignment horizontal="right"/>
    </xf>
    <xf numFmtId="3" fontId="13" fillId="4" borderId="16" xfId="0" applyNumberFormat="1" applyFont="1" applyFill="1" applyBorder="1" applyAlignment="1">
      <alignment horizontal="right"/>
    </xf>
    <xf numFmtId="3" fontId="13" fillId="8" borderId="3" xfId="0" applyNumberFormat="1" applyFont="1" applyFill="1" applyBorder="1"/>
    <xf numFmtId="0" fontId="5" fillId="0" borderId="0" xfId="0" applyFont="1" applyAlignment="1">
      <alignment horizontal="left" vertical="top"/>
    </xf>
    <xf numFmtId="3" fontId="1" fillId="0" borderId="4" xfId="0" applyNumberFormat="1" applyFont="1" applyBorder="1" applyAlignment="1">
      <alignment horizontal="center" vertical="top" wrapText="1"/>
    </xf>
    <xf numFmtId="3" fontId="1" fillId="0" borderId="5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3" fontId="1" fillId="0" borderId="3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_10 forma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3"/>
  <sheetViews>
    <sheetView tabSelected="1" topLeftCell="A101" zoomScaleNormal="100" workbookViewId="0">
      <selection activeCell="E136" sqref="E136"/>
    </sheetView>
  </sheetViews>
  <sheetFormatPr defaultColWidth="11.44140625" defaultRowHeight="13.2" outlineLevelRow="2" outlineLevelCol="1" x14ac:dyDescent="0.25"/>
  <cols>
    <col min="1" max="1" width="9.88671875" style="171" customWidth="1"/>
    <col min="2" max="2" width="51.6640625" style="172" customWidth="1"/>
    <col min="3" max="10" width="11.5546875" style="3" customWidth="1"/>
    <col min="11" max="11" width="13.109375" style="173" customWidth="1"/>
    <col min="12" max="12" width="11.5546875" style="173" customWidth="1"/>
    <col min="13" max="13" width="12.44140625" style="4" hidden="1" customWidth="1" outlineLevel="1"/>
    <col min="14" max="14" width="9.88671875" style="5" hidden="1" customWidth="1" outlineLevel="1"/>
    <col min="15" max="15" width="13.6640625" style="5" hidden="1" customWidth="1" outlineLevel="1"/>
    <col min="16" max="16" width="11.44140625" style="5" collapsed="1"/>
    <col min="17" max="16384" width="11.44140625" style="5"/>
  </cols>
  <sheetData>
    <row r="1" spans="1:18" hidden="1" x14ac:dyDescent="0.25">
      <c r="A1" s="1"/>
      <c r="B1" s="2"/>
      <c r="K1" s="218" t="s">
        <v>0</v>
      </c>
      <c r="L1" s="218"/>
    </row>
    <row r="2" spans="1:18" ht="24.75" customHeight="1" x14ac:dyDescent="0.25">
      <c r="A2" s="1"/>
      <c r="B2" s="2"/>
      <c r="C2" s="6"/>
      <c r="D2" s="6"/>
      <c r="E2" s="6"/>
      <c r="F2" s="6"/>
      <c r="G2" s="6"/>
      <c r="H2" s="6"/>
      <c r="I2" s="6"/>
      <c r="K2" s="218"/>
      <c r="L2" s="218"/>
    </row>
    <row r="3" spans="1:18" x14ac:dyDescent="0.25">
      <c r="A3" s="1"/>
      <c r="B3" s="2"/>
      <c r="C3" s="6"/>
      <c r="D3" s="6"/>
      <c r="E3" s="7"/>
      <c r="F3" s="6"/>
      <c r="G3" s="6"/>
      <c r="H3" s="6"/>
      <c r="I3" s="6"/>
      <c r="K3" s="218"/>
      <c r="L3" s="218"/>
    </row>
    <row r="4" spans="1:18" ht="15.6" x14ac:dyDescent="0.25">
      <c r="A4" s="219" t="s">
        <v>1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</row>
    <row r="5" spans="1:18" ht="15.6" x14ac:dyDescent="0.25">
      <c r="A5" s="219" t="s">
        <v>137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</row>
    <row r="6" spans="1:18" ht="15.6" x14ac:dyDescent="0.25">
      <c r="A6" s="8"/>
      <c r="B6" s="9"/>
      <c r="C6" s="10"/>
      <c r="D6" s="10"/>
      <c r="E6" s="10"/>
      <c r="F6" s="10"/>
      <c r="G6" s="10"/>
      <c r="H6" s="10"/>
      <c r="I6" s="10"/>
      <c r="J6" s="10"/>
      <c r="K6" s="11"/>
      <c r="L6" s="11"/>
    </row>
    <row r="7" spans="1:18" s="13" customFormat="1" ht="48.9" customHeight="1" x14ac:dyDescent="0.25">
      <c r="A7" s="220" t="s">
        <v>2</v>
      </c>
      <c r="B7" s="222"/>
      <c r="C7" s="224" t="s">
        <v>3</v>
      </c>
      <c r="D7" s="224"/>
      <c r="E7" s="225" t="s">
        <v>4</v>
      </c>
      <c r="F7" s="226"/>
      <c r="G7" s="227" t="s">
        <v>5</v>
      </c>
      <c r="H7" s="228"/>
      <c r="I7" s="227" t="s">
        <v>6</v>
      </c>
      <c r="J7" s="228"/>
      <c r="K7" s="225" t="s">
        <v>138</v>
      </c>
      <c r="L7" s="226"/>
      <c r="M7" s="216" t="s">
        <v>7</v>
      </c>
      <c r="N7" s="217"/>
      <c r="O7" s="12" t="s">
        <v>8</v>
      </c>
    </row>
    <row r="8" spans="1:18" s="13" customFormat="1" x14ac:dyDescent="0.25">
      <c r="A8" s="221"/>
      <c r="B8" s="223"/>
      <c r="C8" s="14" t="s">
        <v>9</v>
      </c>
      <c r="D8" s="15" t="s">
        <v>10</v>
      </c>
      <c r="E8" s="188" t="s">
        <v>9</v>
      </c>
      <c r="F8" s="15" t="s">
        <v>10</v>
      </c>
      <c r="G8" s="188" t="s">
        <v>9</v>
      </c>
      <c r="H8" s="15" t="s">
        <v>10</v>
      </c>
      <c r="I8" s="188" t="s">
        <v>9</v>
      </c>
      <c r="J8" s="15" t="s">
        <v>10</v>
      </c>
      <c r="K8" s="14" t="s">
        <v>9</v>
      </c>
      <c r="L8" s="15" t="s">
        <v>10</v>
      </c>
      <c r="M8" s="14" t="s">
        <v>9</v>
      </c>
      <c r="N8" s="14" t="s">
        <v>10</v>
      </c>
      <c r="O8" s="15" t="s">
        <v>11</v>
      </c>
    </row>
    <row r="9" spans="1:18" s="13" customFormat="1" outlineLevel="2" x14ac:dyDescent="0.25">
      <c r="A9" s="16"/>
      <c r="B9" s="17" t="s">
        <v>12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</row>
    <row r="10" spans="1:18" s="26" customFormat="1" ht="13.8" outlineLevel="2" x14ac:dyDescent="0.25">
      <c r="A10" s="22"/>
      <c r="B10" s="23" t="s">
        <v>13</v>
      </c>
      <c r="C10" s="24">
        <f t="shared" ref="C10:J10" si="0">C11+C12+C13</f>
        <v>3223049</v>
      </c>
      <c r="D10" s="24">
        <f t="shared" si="0"/>
        <v>0</v>
      </c>
      <c r="E10" s="24">
        <f t="shared" si="0"/>
        <v>3429958</v>
      </c>
      <c r="F10" s="24">
        <f t="shared" si="0"/>
        <v>0</v>
      </c>
      <c r="G10" s="24">
        <f t="shared" si="0"/>
        <v>3273497</v>
      </c>
      <c r="H10" s="24">
        <f t="shared" si="0"/>
        <v>0</v>
      </c>
      <c r="I10" s="24">
        <f t="shared" si="0"/>
        <v>3564146</v>
      </c>
      <c r="J10" s="24">
        <f t="shared" si="0"/>
        <v>0</v>
      </c>
      <c r="K10" s="24">
        <f>K11+K12+K13</f>
        <v>13490650</v>
      </c>
      <c r="L10" s="24">
        <f>L11+L12+L13</f>
        <v>0</v>
      </c>
      <c r="M10" s="25"/>
      <c r="N10" s="25">
        <f>D10+F10</f>
        <v>0</v>
      </c>
      <c r="O10" s="212">
        <f>M10-N10</f>
        <v>0</v>
      </c>
    </row>
    <row r="11" spans="1:18" ht="15" customHeight="1" outlineLevel="2" x14ac:dyDescent="0.25">
      <c r="A11" s="27">
        <v>21710</v>
      </c>
      <c r="B11" s="28" t="s">
        <v>14</v>
      </c>
      <c r="C11" s="29">
        <v>3173049</v>
      </c>
      <c r="D11" s="29"/>
      <c r="E11" s="29">
        <v>3379958</v>
      </c>
      <c r="F11" s="29"/>
      <c r="G11" s="29">
        <v>3223497</v>
      </c>
      <c r="H11" s="29"/>
      <c r="I11" s="29">
        <v>3514146</v>
      </c>
      <c r="J11" s="29"/>
      <c r="K11" s="29">
        <f>C11+E11+G11+I11</f>
        <v>13290650</v>
      </c>
      <c r="L11" s="29">
        <f>D11+F11+H11+J11</f>
        <v>0</v>
      </c>
      <c r="M11" s="30"/>
      <c r="N11" s="30">
        <f>D11+F11</f>
        <v>0</v>
      </c>
      <c r="O11" s="213">
        <f>M11-N11</f>
        <v>0</v>
      </c>
    </row>
    <row r="12" spans="1:18" outlineLevel="2" x14ac:dyDescent="0.25">
      <c r="A12" s="27">
        <v>21499</v>
      </c>
      <c r="B12" s="28" t="s">
        <v>15</v>
      </c>
      <c r="C12" s="29"/>
      <c r="D12" s="29"/>
      <c r="E12" s="29"/>
      <c r="F12" s="29"/>
      <c r="G12" s="29"/>
      <c r="H12" s="29"/>
      <c r="I12" s="29"/>
      <c r="J12" s="29"/>
      <c r="K12" s="29">
        <f>C12+E12+G12+I12</f>
        <v>0</v>
      </c>
      <c r="L12" s="29">
        <f>D12+F12+H12+J12</f>
        <v>0</v>
      </c>
      <c r="M12" s="31"/>
      <c r="N12" s="32"/>
      <c r="O12" s="33"/>
    </row>
    <row r="13" spans="1:18" outlineLevel="2" x14ac:dyDescent="0.25">
      <c r="A13" s="27"/>
      <c r="B13" s="34" t="s">
        <v>16</v>
      </c>
      <c r="C13" s="35">
        <f t="shared" ref="C13:J13" si="1">SUM(C14:C16)</f>
        <v>50000</v>
      </c>
      <c r="D13" s="35">
        <f t="shared" si="1"/>
        <v>0</v>
      </c>
      <c r="E13" s="36">
        <f t="shared" si="1"/>
        <v>50000</v>
      </c>
      <c r="F13" s="35">
        <f t="shared" si="1"/>
        <v>0</v>
      </c>
      <c r="G13" s="35">
        <f t="shared" si="1"/>
        <v>50000</v>
      </c>
      <c r="H13" s="35">
        <f t="shared" si="1"/>
        <v>0</v>
      </c>
      <c r="I13" s="35">
        <f t="shared" si="1"/>
        <v>50000</v>
      </c>
      <c r="J13" s="35">
        <f t="shared" si="1"/>
        <v>0</v>
      </c>
      <c r="K13" s="35">
        <f>SUM(K14:K16)</f>
        <v>200000</v>
      </c>
      <c r="L13" s="35">
        <f>SUM(L14:L16)</f>
        <v>0</v>
      </c>
      <c r="M13" s="199"/>
      <c r="N13" s="199">
        <f>D13+F13</f>
        <v>0</v>
      </c>
      <c r="O13" s="35">
        <f>M13-N13</f>
        <v>0</v>
      </c>
    </row>
    <row r="14" spans="1:18" outlineLevel="2" x14ac:dyDescent="0.25">
      <c r="A14" s="37">
        <v>214992</v>
      </c>
      <c r="B14" s="34" t="s">
        <v>17</v>
      </c>
      <c r="C14" s="38"/>
      <c r="D14" s="38"/>
      <c r="E14" s="38"/>
      <c r="F14" s="38"/>
      <c r="G14" s="38"/>
      <c r="H14" s="38"/>
      <c r="I14" s="38"/>
      <c r="J14" s="38"/>
      <c r="K14" s="38">
        <f>C14+E14+G14+I14</f>
        <v>0</v>
      </c>
      <c r="L14" s="38">
        <f>D14+F14+H14+J14</f>
        <v>0</v>
      </c>
      <c r="M14" s="39">
        <f>C14</f>
        <v>0</v>
      </c>
      <c r="N14" s="40">
        <f>D14</f>
        <v>0</v>
      </c>
      <c r="O14" s="41">
        <f>M14-N14</f>
        <v>0</v>
      </c>
    </row>
    <row r="15" spans="1:18" s="13" customFormat="1" outlineLevel="2" x14ac:dyDescent="0.25">
      <c r="A15" s="37">
        <v>214991</v>
      </c>
      <c r="B15" s="34" t="s">
        <v>18</v>
      </c>
      <c r="C15" s="38">
        <v>12200</v>
      </c>
      <c r="D15" s="38"/>
      <c r="E15" s="38">
        <v>12200</v>
      </c>
      <c r="F15" s="38"/>
      <c r="G15" s="38">
        <v>12200</v>
      </c>
      <c r="H15" s="38"/>
      <c r="I15" s="38">
        <v>12200</v>
      </c>
      <c r="J15" s="38"/>
      <c r="K15" s="38">
        <f>C15+E15+G15+I15</f>
        <v>48800</v>
      </c>
      <c r="L15" s="38">
        <f t="shared" ref="L15:L16" si="2">D15+F15+H15+J15</f>
        <v>0</v>
      </c>
      <c r="M15" s="39"/>
      <c r="N15" s="39">
        <f t="shared" ref="N15:N25" si="3">D15+F15</f>
        <v>0</v>
      </c>
      <c r="O15" s="41">
        <f t="shared" ref="O15:O78" si="4">M15-N15</f>
        <v>0</v>
      </c>
      <c r="R15" s="5"/>
    </row>
    <row r="16" spans="1:18" outlineLevel="2" x14ac:dyDescent="0.25">
      <c r="A16" s="42">
        <v>214993</v>
      </c>
      <c r="B16" s="43" t="s">
        <v>19</v>
      </c>
      <c r="C16" s="44">
        <v>37800</v>
      </c>
      <c r="D16" s="44"/>
      <c r="E16" s="44">
        <v>37800</v>
      </c>
      <c r="F16" s="44"/>
      <c r="G16" s="44">
        <v>37800</v>
      </c>
      <c r="H16" s="44"/>
      <c r="I16" s="44">
        <v>37800</v>
      </c>
      <c r="J16" s="44"/>
      <c r="K16" s="38">
        <f t="shared" ref="K16" si="5">C16+E16+G16+I16</f>
        <v>151200</v>
      </c>
      <c r="L16" s="38">
        <f t="shared" si="2"/>
        <v>0</v>
      </c>
      <c r="M16" s="45"/>
      <c r="N16" s="45">
        <f t="shared" si="3"/>
        <v>0</v>
      </c>
      <c r="O16" s="41">
        <f>M16-N16</f>
        <v>0</v>
      </c>
      <c r="R16" s="13"/>
    </row>
    <row r="17" spans="1:18" s="51" customFormat="1" ht="13.8" outlineLevel="2" x14ac:dyDescent="0.25">
      <c r="A17" s="46"/>
      <c r="B17" s="47" t="s">
        <v>20</v>
      </c>
      <c r="C17" s="48">
        <f t="shared" ref="C17:L17" si="6">C18+C109</f>
        <v>3223049.14</v>
      </c>
      <c r="D17" s="48">
        <f t="shared" si="6"/>
        <v>0</v>
      </c>
      <c r="E17" s="48">
        <f t="shared" si="6"/>
        <v>3429957.9299999997</v>
      </c>
      <c r="F17" s="48">
        <f t="shared" si="6"/>
        <v>0</v>
      </c>
      <c r="G17" s="48">
        <f t="shared" si="6"/>
        <v>3273496.95</v>
      </c>
      <c r="H17" s="48">
        <f t="shared" si="6"/>
        <v>0</v>
      </c>
      <c r="I17" s="48">
        <f t="shared" si="6"/>
        <v>3564145.71</v>
      </c>
      <c r="J17" s="48">
        <f t="shared" si="6"/>
        <v>0</v>
      </c>
      <c r="K17" s="48">
        <f t="shared" si="6"/>
        <v>13490649.73</v>
      </c>
      <c r="L17" s="48">
        <f t="shared" si="6"/>
        <v>0</v>
      </c>
      <c r="M17" s="49"/>
      <c r="N17" s="49">
        <f t="shared" si="3"/>
        <v>0</v>
      </c>
      <c r="O17" s="50">
        <f t="shared" si="4"/>
        <v>0</v>
      </c>
      <c r="R17" s="5"/>
    </row>
    <row r="18" spans="1:18" s="51" customFormat="1" ht="22.8" outlineLevel="2" x14ac:dyDescent="0.25">
      <c r="A18" s="52" t="s">
        <v>21</v>
      </c>
      <c r="B18" s="53" t="s">
        <v>22</v>
      </c>
      <c r="C18" s="54">
        <f t="shared" ref="C18:L18" si="7">C19+C106</f>
        <v>3012830.14</v>
      </c>
      <c r="D18" s="54">
        <f t="shared" si="7"/>
        <v>0</v>
      </c>
      <c r="E18" s="54">
        <f t="shared" si="7"/>
        <v>3105547.9299999997</v>
      </c>
      <c r="F18" s="54">
        <f t="shared" si="7"/>
        <v>0</v>
      </c>
      <c r="G18" s="54">
        <f t="shared" si="7"/>
        <v>3158465.95</v>
      </c>
      <c r="H18" s="54">
        <f t="shared" si="7"/>
        <v>0</v>
      </c>
      <c r="I18" s="54">
        <f t="shared" si="7"/>
        <v>3183260.71</v>
      </c>
      <c r="J18" s="54">
        <f t="shared" si="7"/>
        <v>0</v>
      </c>
      <c r="K18" s="54">
        <f t="shared" si="7"/>
        <v>12460104.73</v>
      </c>
      <c r="L18" s="54">
        <f t="shared" si="7"/>
        <v>0</v>
      </c>
      <c r="M18" s="200"/>
      <c r="N18" s="200">
        <f t="shared" si="3"/>
        <v>0</v>
      </c>
      <c r="O18" s="200">
        <f t="shared" si="4"/>
        <v>0</v>
      </c>
    </row>
    <row r="19" spans="1:18" s="51" customFormat="1" ht="13.8" outlineLevel="2" x14ac:dyDescent="0.25">
      <c r="A19" s="52" t="s">
        <v>23</v>
      </c>
      <c r="B19" s="53" t="s">
        <v>24</v>
      </c>
      <c r="C19" s="54">
        <f t="shared" ref="C19:J19" si="8">C20+C40</f>
        <v>3012830.14</v>
      </c>
      <c r="D19" s="54">
        <f t="shared" si="8"/>
        <v>0</v>
      </c>
      <c r="E19" s="54">
        <f t="shared" si="8"/>
        <v>3105547.9299999997</v>
      </c>
      <c r="F19" s="54">
        <f t="shared" si="8"/>
        <v>0</v>
      </c>
      <c r="G19" s="54">
        <f t="shared" si="8"/>
        <v>3158465.95</v>
      </c>
      <c r="H19" s="54">
        <f t="shared" si="8"/>
        <v>0</v>
      </c>
      <c r="I19" s="54">
        <f t="shared" si="8"/>
        <v>3183260.71</v>
      </c>
      <c r="J19" s="54">
        <f t="shared" si="8"/>
        <v>0</v>
      </c>
      <c r="K19" s="54">
        <f>K20+K40</f>
        <v>12460104.73</v>
      </c>
      <c r="L19" s="54">
        <f>L20+L40</f>
        <v>0</v>
      </c>
      <c r="M19" s="200"/>
      <c r="N19" s="200">
        <f t="shared" si="3"/>
        <v>0</v>
      </c>
      <c r="O19" s="200">
        <f t="shared" si="4"/>
        <v>0</v>
      </c>
    </row>
    <row r="20" spans="1:18" ht="13.8" outlineLevel="2" x14ac:dyDescent="0.25">
      <c r="A20" s="55">
        <v>1000</v>
      </c>
      <c r="B20" s="56" t="s">
        <v>25</v>
      </c>
      <c r="C20" s="57">
        <f t="shared" ref="C20:J20" si="9">C21+C34</f>
        <v>2005248.1400000001</v>
      </c>
      <c r="D20" s="57">
        <f t="shared" si="9"/>
        <v>0</v>
      </c>
      <c r="E20" s="189">
        <f t="shared" si="9"/>
        <v>1994848.68</v>
      </c>
      <c r="F20" s="57">
        <f t="shared" si="9"/>
        <v>0</v>
      </c>
      <c r="G20" s="57">
        <f t="shared" si="9"/>
        <v>2066080.31</v>
      </c>
      <c r="H20" s="57">
        <f t="shared" si="9"/>
        <v>0</v>
      </c>
      <c r="I20" s="57">
        <f t="shared" si="9"/>
        <v>2065680</v>
      </c>
      <c r="J20" s="57">
        <f t="shared" si="9"/>
        <v>0</v>
      </c>
      <c r="K20" s="57">
        <f>K21+K34</f>
        <v>8131857.1300000008</v>
      </c>
      <c r="L20" s="57">
        <f>L21+L34</f>
        <v>0</v>
      </c>
      <c r="M20" s="58"/>
      <c r="N20" s="58">
        <f t="shared" si="3"/>
        <v>0</v>
      </c>
      <c r="O20" s="59">
        <f t="shared" si="4"/>
        <v>0</v>
      </c>
      <c r="R20" s="51"/>
    </row>
    <row r="21" spans="1:18" outlineLevel="2" x14ac:dyDescent="0.25">
      <c r="A21" s="60">
        <v>1100</v>
      </c>
      <c r="B21" s="28" t="s">
        <v>26</v>
      </c>
      <c r="C21" s="61">
        <f t="shared" ref="C21:J21" si="10">C22+C24+C32+C33</f>
        <v>1629548</v>
      </c>
      <c r="D21" s="61">
        <f t="shared" si="10"/>
        <v>0</v>
      </c>
      <c r="E21" s="61">
        <f t="shared" si="10"/>
        <v>1625532</v>
      </c>
      <c r="F21" s="61">
        <f t="shared" si="10"/>
        <v>0</v>
      </c>
      <c r="G21" s="61">
        <f t="shared" si="10"/>
        <v>1662330.49</v>
      </c>
      <c r="H21" s="61">
        <f t="shared" si="10"/>
        <v>0</v>
      </c>
      <c r="I21" s="61">
        <f t="shared" si="10"/>
        <v>1699289</v>
      </c>
      <c r="J21" s="61">
        <f t="shared" si="10"/>
        <v>0</v>
      </c>
      <c r="K21" s="61">
        <f>K22+K24+K32+K33</f>
        <v>6616699.4900000002</v>
      </c>
      <c r="L21" s="61">
        <f>L22+L24+L32+L33</f>
        <v>0</v>
      </c>
      <c r="M21" s="62"/>
      <c r="N21" s="62">
        <f t="shared" si="3"/>
        <v>0</v>
      </c>
      <c r="O21" s="63">
        <f t="shared" si="4"/>
        <v>0</v>
      </c>
    </row>
    <row r="22" spans="1:18" ht="12.75" customHeight="1" outlineLevel="2" x14ac:dyDescent="0.25">
      <c r="A22" s="64">
        <v>1110</v>
      </c>
      <c r="B22" s="34" t="s">
        <v>27</v>
      </c>
      <c r="C22" s="65">
        <f t="shared" ref="C22:J22" si="11">C23</f>
        <v>1235226</v>
      </c>
      <c r="D22" s="65">
        <f t="shared" si="11"/>
        <v>0</v>
      </c>
      <c r="E22" s="65">
        <f t="shared" si="11"/>
        <v>1267230</v>
      </c>
      <c r="F22" s="65">
        <f t="shared" si="11"/>
        <v>0</v>
      </c>
      <c r="G22" s="65">
        <f t="shared" si="11"/>
        <v>1270830.49</v>
      </c>
      <c r="H22" s="65">
        <f t="shared" si="11"/>
        <v>0</v>
      </c>
      <c r="I22" s="65">
        <f t="shared" si="11"/>
        <v>1274830</v>
      </c>
      <c r="J22" s="65">
        <f t="shared" si="11"/>
        <v>0</v>
      </c>
      <c r="K22" s="65">
        <f>K23</f>
        <v>5048116.49</v>
      </c>
      <c r="L22" s="65">
        <f>L23</f>
        <v>0</v>
      </c>
      <c r="M22" s="62"/>
      <c r="N22" s="62">
        <f t="shared" si="3"/>
        <v>0</v>
      </c>
      <c r="O22" s="63">
        <f t="shared" si="4"/>
        <v>0</v>
      </c>
    </row>
    <row r="23" spans="1:18" s="13" customFormat="1" ht="12.75" customHeight="1" outlineLevel="2" x14ac:dyDescent="0.25">
      <c r="A23" s="66">
        <v>1119</v>
      </c>
      <c r="B23" s="67" t="s">
        <v>28</v>
      </c>
      <c r="C23" s="38">
        <v>1235226</v>
      </c>
      <c r="D23" s="38"/>
      <c r="E23" s="38">
        <v>1267230</v>
      </c>
      <c r="F23" s="38"/>
      <c r="G23" s="38">
        <v>1270830.49</v>
      </c>
      <c r="H23" s="38"/>
      <c r="I23" s="38">
        <v>1274830</v>
      </c>
      <c r="J23" s="38"/>
      <c r="K23" s="68">
        <f>C23+E23+G23+I23</f>
        <v>5048116.49</v>
      </c>
      <c r="L23" s="68">
        <f>D23+F23+H23+J23</f>
        <v>0</v>
      </c>
      <c r="M23" s="69"/>
      <c r="N23" s="69">
        <f t="shared" si="3"/>
        <v>0</v>
      </c>
      <c r="O23" s="41">
        <f t="shared" si="4"/>
        <v>0</v>
      </c>
      <c r="R23" s="5"/>
    </row>
    <row r="24" spans="1:18" s="70" customFormat="1" ht="12.75" customHeight="1" outlineLevel="2" x14ac:dyDescent="0.25">
      <c r="A24" s="64">
        <v>1140</v>
      </c>
      <c r="B24" s="34" t="s">
        <v>29</v>
      </c>
      <c r="C24" s="65">
        <f t="shared" ref="C24:J24" si="12">SUM(C25:C31)</f>
        <v>166900</v>
      </c>
      <c r="D24" s="65">
        <f t="shared" si="12"/>
        <v>0</v>
      </c>
      <c r="E24" s="65">
        <f t="shared" si="12"/>
        <v>194640</v>
      </c>
      <c r="F24" s="65">
        <f t="shared" si="12"/>
        <v>0</v>
      </c>
      <c r="G24" s="65">
        <f t="shared" si="12"/>
        <v>183500</v>
      </c>
      <c r="H24" s="65">
        <f t="shared" si="12"/>
        <v>0</v>
      </c>
      <c r="I24" s="65">
        <f t="shared" si="12"/>
        <v>193860</v>
      </c>
      <c r="J24" s="65">
        <f t="shared" si="12"/>
        <v>0</v>
      </c>
      <c r="K24" s="65">
        <f>SUM(K25:K31)</f>
        <v>738900</v>
      </c>
      <c r="L24" s="65">
        <f>SUM(L25:L31)</f>
        <v>0</v>
      </c>
      <c r="M24" s="62"/>
      <c r="N24" s="62">
        <f t="shared" si="3"/>
        <v>0</v>
      </c>
      <c r="O24" s="63">
        <f t="shared" si="4"/>
        <v>0</v>
      </c>
      <c r="R24" s="13"/>
    </row>
    <row r="25" spans="1:18" s="70" customFormat="1" ht="12.75" customHeight="1" outlineLevel="2" x14ac:dyDescent="0.25">
      <c r="A25" s="66">
        <v>1141</v>
      </c>
      <c r="B25" s="34" t="s">
        <v>30</v>
      </c>
      <c r="C25" s="68">
        <v>14500</v>
      </c>
      <c r="D25" s="38"/>
      <c r="E25" s="68">
        <v>8600</v>
      </c>
      <c r="F25" s="38"/>
      <c r="G25" s="68">
        <v>10500</v>
      </c>
      <c r="H25" s="38"/>
      <c r="I25" s="68">
        <v>10600</v>
      </c>
      <c r="J25" s="38"/>
      <c r="K25" s="68">
        <f>C25+E25+G25+I25</f>
        <v>44200</v>
      </c>
      <c r="L25" s="68">
        <f>D25+F25+H25+J25</f>
        <v>0</v>
      </c>
      <c r="M25" s="69"/>
      <c r="N25" s="69">
        <f t="shared" si="3"/>
        <v>0</v>
      </c>
      <c r="O25" s="41">
        <f t="shared" si="4"/>
        <v>0</v>
      </c>
    </row>
    <row r="26" spans="1:18" s="70" customFormat="1" ht="12.75" customHeight="1" outlineLevel="2" x14ac:dyDescent="0.25">
      <c r="A26" s="66">
        <v>1142</v>
      </c>
      <c r="B26" s="34" t="s">
        <v>31</v>
      </c>
      <c r="C26" s="68">
        <v>15400</v>
      </c>
      <c r="D26" s="38"/>
      <c r="E26" s="68">
        <v>8800</v>
      </c>
      <c r="F26" s="38"/>
      <c r="G26" s="68">
        <v>11000</v>
      </c>
      <c r="H26" s="38"/>
      <c r="I26" s="68">
        <v>12800</v>
      </c>
      <c r="J26" s="38"/>
      <c r="K26" s="68">
        <f t="shared" ref="K26:L33" si="13">C26+E26+G26+I26</f>
        <v>48000</v>
      </c>
      <c r="L26" s="68">
        <f t="shared" si="13"/>
        <v>0</v>
      </c>
      <c r="M26" s="69"/>
      <c r="N26" s="69">
        <f t="shared" ref="N26:N32" si="14">D26+F26</f>
        <v>0</v>
      </c>
      <c r="O26" s="41">
        <f t="shared" si="4"/>
        <v>0</v>
      </c>
    </row>
    <row r="27" spans="1:18" s="75" customFormat="1" ht="12.75" customHeight="1" outlineLevel="2" x14ac:dyDescent="0.25">
      <c r="A27" s="71">
        <v>1145</v>
      </c>
      <c r="B27" s="72" t="s">
        <v>32</v>
      </c>
      <c r="C27" s="73"/>
      <c r="D27" s="74"/>
      <c r="E27" s="73"/>
      <c r="F27" s="74"/>
      <c r="G27" s="73"/>
      <c r="H27" s="74"/>
      <c r="I27" s="73"/>
      <c r="J27" s="74"/>
      <c r="K27" s="68">
        <f t="shared" si="13"/>
        <v>0</v>
      </c>
      <c r="L27" s="68">
        <f t="shared" si="13"/>
        <v>0</v>
      </c>
      <c r="M27" s="69">
        <f t="shared" ref="M27:M28" si="15">C27+E27</f>
        <v>0</v>
      </c>
      <c r="N27" s="69">
        <f t="shared" si="14"/>
        <v>0</v>
      </c>
      <c r="O27" s="41">
        <f t="shared" si="4"/>
        <v>0</v>
      </c>
      <c r="R27" s="70"/>
    </row>
    <row r="28" spans="1:18" s="75" customFormat="1" ht="13.5" customHeight="1" outlineLevel="2" x14ac:dyDescent="0.25">
      <c r="A28" s="71">
        <v>1146</v>
      </c>
      <c r="B28" s="72" t="s">
        <v>33</v>
      </c>
      <c r="C28" s="73"/>
      <c r="D28" s="74"/>
      <c r="E28" s="73"/>
      <c r="F28" s="74"/>
      <c r="G28" s="73"/>
      <c r="H28" s="74"/>
      <c r="I28" s="73"/>
      <c r="J28" s="74"/>
      <c r="K28" s="68">
        <f t="shared" si="13"/>
        <v>0</v>
      </c>
      <c r="L28" s="68">
        <f t="shared" si="13"/>
        <v>0</v>
      </c>
      <c r="M28" s="69">
        <f t="shared" si="15"/>
        <v>0</v>
      </c>
      <c r="N28" s="69">
        <f t="shared" si="14"/>
        <v>0</v>
      </c>
      <c r="O28" s="41">
        <f t="shared" si="4"/>
        <v>0</v>
      </c>
    </row>
    <row r="29" spans="1:18" s="70" customFormat="1" ht="12.75" customHeight="1" outlineLevel="2" x14ac:dyDescent="0.25">
      <c r="A29" s="66">
        <v>1147</v>
      </c>
      <c r="B29" s="34" t="s">
        <v>34</v>
      </c>
      <c r="C29" s="68">
        <v>137000</v>
      </c>
      <c r="D29" s="38"/>
      <c r="E29" s="68">
        <v>85000</v>
      </c>
      <c r="F29" s="38"/>
      <c r="G29" s="68">
        <v>162000</v>
      </c>
      <c r="H29" s="38"/>
      <c r="I29" s="68">
        <v>170460</v>
      </c>
      <c r="J29" s="38"/>
      <c r="K29" s="68">
        <f t="shared" si="13"/>
        <v>554460</v>
      </c>
      <c r="L29" s="68">
        <f t="shared" si="13"/>
        <v>0</v>
      </c>
      <c r="M29" s="69"/>
      <c r="N29" s="69">
        <f t="shared" si="14"/>
        <v>0</v>
      </c>
      <c r="O29" s="41">
        <f t="shared" si="4"/>
        <v>0</v>
      </c>
      <c r="R29" s="75"/>
    </row>
    <row r="30" spans="1:18" s="70" customFormat="1" ht="12.75" customHeight="1" outlineLevel="2" x14ac:dyDescent="0.25">
      <c r="A30" s="66">
        <v>1148</v>
      </c>
      <c r="B30" s="34" t="s">
        <v>35</v>
      </c>
      <c r="C30" s="68"/>
      <c r="D30" s="38"/>
      <c r="E30" s="68">
        <v>92240</v>
      </c>
      <c r="F30" s="38"/>
      <c r="G30" s="68"/>
      <c r="H30" s="38"/>
      <c r="I30" s="68"/>
      <c r="J30" s="38"/>
      <c r="K30" s="68">
        <f t="shared" si="13"/>
        <v>92240</v>
      </c>
      <c r="L30" s="68">
        <f t="shared" si="13"/>
        <v>0</v>
      </c>
      <c r="M30" s="69"/>
      <c r="N30" s="69">
        <f t="shared" si="14"/>
        <v>0</v>
      </c>
      <c r="O30" s="41">
        <f t="shared" si="4"/>
        <v>0</v>
      </c>
    </row>
    <row r="31" spans="1:18" s="70" customFormat="1" ht="12.75" customHeight="1" outlineLevel="2" x14ac:dyDescent="0.25">
      <c r="A31" s="66">
        <v>1149</v>
      </c>
      <c r="B31" s="34" t="s">
        <v>36</v>
      </c>
      <c r="C31" s="68"/>
      <c r="D31" s="38"/>
      <c r="E31" s="68"/>
      <c r="F31" s="38"/>
      <c r="G31" s="68"/>
      <c r="H31" s="38"/>
      <c r="I31" s="68"/>
      <c r="J31" s="38"/>
      <c r="K31" s="68">
        <f t="shared" si="13"/>
        <v>0</v>
      </c>
      <c r="L31" s="68">
        <f t="shared" si="13"/>
        <v>0</v>
      </c>
      <c r="M31" s="69"/>
      <c r="N31" s="69">
        <f t="shared" si="14"/>
        <v>0</v>
      </c>
      <c r="O31" s="41">
        <f t="shared" si="4"/>
        <v>0</v>
      </c>
    </row>
    <row r="32" spans="1:18" s="75" customFormat="1" ht="24.75" customHeight="1" outlineLevel="2" x14ac:dyDescent="0.2">
      <c r="A32" s="76">
        <v>1150</v>
      </c>
      <c r="B32" s="72" t="s">
        <v>37</v>
      </c>
      <c r="C32" s="77">
        <v>227422</v>
      </c>
      <c r="D32" s="74"/>
      <c r="E32" s="73">
        <v>163662</v>
      </c>
      <c r="F32" s="73"/>
      <c r="G32" s="73">
        <v>208000</v>
      </c>
      <c r="H32" s="73"/>
      <c r="I32" s="73">
        <v>230599</v>
      </c>
      <c r="J32" s="73"/>
      <c r="K32" s="68">
        <f t="shared" si="13"/>
        <v>829683</v>
      </c>
      <c r="L32" s="68">
        <f t="shared" si="13"/>
        <v>0</v>
      </c>
      <c r="M32" s="201"/>
      <c r="N32" s="201">
        <f t="shared" si="14"/>
        <v>0</v>
      </c>
      <c r="O32" s="202">
        <f t="shared" si="4"/>
        <v>0</v>
      </c>
      <c r="R32" s="70"/>
    </row>
    <row r="33" spans="1:18" s="75" customFormat="1" ht="12.75" customHeight="1" outlineLevel="2" x14ac:dyDescent="0.25">
      <c r="A33" s="76">
        <v>1170</v>
      </c>
      <c r="B33" s="72" t="s">
        <v>38</v>
      </c>
      <c r="C33" s="77"/>
      <c r="D33" s="74"/>
      <c r="E33" s="77"/>
      <c r="F33" s="74"/>
      <c r="G33" s="77"/>
      <c r="H33" s="74"/>
      <c r="I33" s="77"/>
      <c r="J33" s="74"/>
      <c r="K33" s="68">
        <f t="shared" si="13"/>
        <v>0</v>
      </c>
      <c r="L33" s="68">
        <f t="shared" si="13"/>
        <v>0</v>
      </c>
      <c r="M33" s="69">
        <f t="shared" ref="M33:N37" si="16">C33+E33</f>
        <v>0</v>
      </c>
      <c r="N33" s="69">
        <f t="shared" si="16"/>
        <v>0</v>
      </c>
      <c r="O33" s="41">
        <f t="shared" si="4"/>
        <v>0</v>
      </c>
    </row>
    <row r="34" spans="1:18" ht="24.75" customHeight="1" outlineLevel="2" x14ac:dyDescent="0.25">
      <c r="A34" s="78">
        <v>1200</v>
      </c>
      <c r="B34" s="34" t="s">
        <v>39</v>
      </c>
      <c r="C34" s="79">
        <f t="shared" ref="C34:J34" si="17">C35+C36</f>
        <v>375700.14</v>
      </c>
      <c r="D34" s="80">
        <f t="shared" si="17"/>
        <v>0</v>
      </c>
      <c r="E34" s="80">
        <f t="shared" si="17"/>
        <v>369316.68</v>
      </c>
      <c r="F34" s="80">
        <f t="shared" si="17"/>
        <v>0</v>
      </c>
      <c r="G34" s="80">
        <f t="shared" si="17"/>
        <v>403749.82</v>
      </c>
      <c r="H34" s="80">
        <f t="shared" si="17"/>
        <v>0</v>
      </c>
      <c r="I34" s="80">
        <f t="shared" si="17"/>
        <v>366391</v>
      </c>
      <c r="J34" s="80">
        <f t="shared" si="17"/>
        <v>0</v>
      </c>
      <c r="K34" s="80">
        <f>K35+K36</f>
        <v>1515157.6400000001</v>
      </c>
      <c r="L34" s="80">
        <f>L35+L36</f>
        <v>0</v>
      </c>
      <c r="M34" s="203"/>
      <c r="N34" s="203">
        <f t="shared" si="16"/>
        <v>0</v>
      </c>
      <c r="O34" s="204">
        <f t="shared" si="4"/>
        <v>0</v>
      </c>
      <c r="R34" s="75"/>
    </row>
    <row r="35" spans="1:18" s="13" customFormat="1" ht="14.25" customHeight="1" outlineLevel="2" x14ac:dyDescent="0.25">
      <c r="A35" s="64">
        <v>1210</v>
      </c>
      <c r="B35" s="34" t="s">
        <v>40</v>
      </c>
      <c r="C35" s="81">
        <v>330761.52</v>
      </c>
      <c r="D35" s="38"/>
      <c r="E35" s="81">
        <v>344855.3</v>
      </c>
      <c r="F35" s="38"/>
      <c r="G35" s="81">
        <v>343076</v>
      </c>
      <c r="H35" s="38"/>
      <c r="I35" s="81">
        <v>346464</v>
      </c>
      <c r="J35" s="38"/>
      <c r="K35" s="81">
        <f>C35+E35+G35+I35</f>
        <v>1365156.82</v>
      </c>
      <c r="L35" s="81">
        <f>D35+F35+H35+J35</f>
        <v>0</v>
      </c>
      <c r="M35" s="201"/>
      <c r="N35" s="201">
        <f t="shared" si="16"/>
        <v>0</v>
      </c>
      <c r="O35" s="202">
        <f t="shared" si="4"/>
        <v>0</v>
      </c>
      <c r="R35" s="5"/>
    </row>
    <row r="36" spans="1:18" s="70" customFormat="1" ht="14.25" customHeight="1" outlineLevel="2" x14ac:dyDescent="0.25">
      <c r="A36" s="64">
        <v>1220</v>
      </c>
      <c r="B36" s="34" t="s">
        <v>41</v>
      </c>
      <c r="C36" s="65">
        <f t="shared" ref="C36:J36" si="18">SUM(C37:C39)</f>
        <v>44938.619999999995</v>
      </c>
      <c r="D36" s="65">
        <f t="shared" si="18"/>
        <v>0</v>
      </c>
      <c r="E36" s="65">
        <f t="shared" si="18"/>
        <v>24461.38</v>
      </c>
      <c r="F36" s="65">
        <f t="shared" si="18"/>
        <v>0</v>
      </c>
      <c r="G36" s="65">
        <f t="shared" si="18"/>
        <v>60673.82</v>
      </c>
      <c r="H36" s="65">
        <f t="shared" si="18"/>
        <v>0</v>
      </c>
      <c r="I36" s="65">
        <f t="shared" si="18"/>
        <v>19927</v>
      </c>
      <c r="J36" s="65">
        <f t="shared" si="18"/>
        <v>0</v>
      </c>
      <c r="K36" s="65">
        <f>SUM(K37:K39)</f>
        <v>150000.82</v>
      </c>
      <c r="L36" s="65">
        <f>SUM(L37:L39)</f>
        <v>0</v>
      </c>
      <c r="M36" s="205"/>
      <c r="N36" s="205">
        <f t="shared" si="16"/>
        <v>0</v>
      </c>
      <c r="O36" s="206">
        <f t="shared" si="4"/>
        <v>0</v>
      </c>
      <c r="R36" s="13"/>
    </row>
    <row r="37" spans="1:18" s="70" customFormat="1" ht="21.6" customHeight="1" outlineLevel="2" x14ac:dyDescent="0.2">
      <c r="A37" s="66">
        <v>1221</v>
      </c>
      <c r="B37" s="34" t="s">
        <v>42</v>
      </c>
      <c r="C37" s="190">
        <v>16000</v>
      </c>
      <c r="D37" s="191"/>
      <c r="E37" s="190">
        <v>6000</v>
      </c>
      <c r="F37" s="191"/>
      <c r="G37" s="190">
        <v>16673</v>
      </c>
      <c r="H37" s="191"/>
      <c r="I37" s="190">
        <v>18327</v>
      </c>
      <c r="J37" s="191"/>
      <c r="K37" s="190">
        <f>C37+E37+G37+I37</f>
        <v>57000</v>
      </c>
      <c r="L37" s="190">
        <f>D37+F37+H37+J37</f>
        <v>0</v>
      </c>
      <c r="M37" s="192"/>
      <c r="N37" s="192">
        <f t="shared" si="16"/>
        <v>0</v>
      </c>
      <c r="O37" s="193">
        <f t="shared" si="4"/>
        <v>0</v>
      </c>
    </row>
    <row r="38" spans="1:18" s="70" customFormat="1" ht="27.75" customHeight="1" outlineLevel="2" x14ac:dyDescent="0.2">
      <c r="A38" s="66">
        <v>1227</v>
      </c>
      <c r="B38" s="34" t="s">
        <v>43</v>
      </c>
      <c r="C38" s="190">
        <v>27938.62</v>
      </c>
      <c r="D38" s="191"/>
      <c r="E38" s="190">
        <v>17461.38</v>
      </c>
      <c r="F38" s="191"/>
      <c r="G38" s="190">
        <v>43000.14</v>
      </c>
      <c r="H38" s="191"/>
      <c r="I38" s="190">
        <v>600</v>
      </c>
      <c r="J38" s="191"/>
      <c r="K38" s="190">
        <f t="shared" ref="K38:L39" si="19">C38+E38+G38+I38</f>
        <v>89000.14</v>
      </c>
      <c r="L38" s="190">
        <f t="shared" si="19"/>
        <v>0</v>
      </c>
      <c r="M38" s="192"/>
      <c r="N38" s="192">
        <f t="shared" ref="N38:N39" si="20">D38+F38</f>
        <v>0</v>
      </c>
      <c r="O38" s="193">
        <f t="shared" si="4"/>
        <v>0</v>
      </c>
    </row>
    <row r="39" spans="1:18" s="75" customFormat="1" ht="21.6" customHeight="1" outlineLevel="2" x14ac:dyDescent="0.2">
      <c r="A39" s="71">
        <v>1228</v>
      </c>
      <c r="B39" s="83" t="s">
        <v>44</v>
      </c>
      <c r="C39" s="194">
        <v>1000</v>
      </c>
      <c r="D39" s="195"/>
      <c r="E39" s="194">
        <v>1000</v>
      </c>
      <c r="F39" s="195"/>
      <c r="G39" s="194">
        <v>1000.68</v>
      </c>
      <c r="H39" s="195"/>
      <c r="I39" s="194">
        <v>1000</v>
      </c>
      <c r="J39" s="195"/>
      <c r="K39" s="190">
        <f t="shared" si="19"/>
        <v>4000.68</v>
      </c>
      <c r="L39" s="190">
        <f t="shared" si="19"/>
        <v>0</v>
      </c>
      <c r="M39" s="192"/>
      <c r="N39" s="192">
        <f t="shared" si="20"/>
        <v>0</v>
      </c>
      <c r="O39" s="193">
        <f t="shared" si="4"/>
        <v>0</v>
      </c>
      <c r="R39" s="70"/>
    </row>
    <row r="40" spans="1:18" s="70" customFormat="1" outlineLevel="2" x14ac:dyDescent="0.25">
      <c r="A40" s="84">
        <v>2000</v>
      </c>
      <c r="B40" s="85" t="s">
        <v>45</v>
      </c>
      <c r="C40" s="86">
        <f t="shared" ref="C40:L40" si="21">C41+C48+C83+C98+C99</f>
        <v>1007582</v>
      </c>
      <c r="D40" s="86">
        <f t="shared" si="21"/>
        <v>0</v>
      </c>
      <c r="E40" s="86">
        <f t="shared" si="21"/>
        <v>1110699.25</v>
      </c>
      <c r="F40" s="86">
        <f t="shared" si="21"/>
        <v>0</v>
      </c>
      <c r="G40" s="86">
        <f t="shared" si="21"/>
        <v>1092385.6400000001</v>
      </c>
      <c r="H40" s="86">
        <f t="shared" si="21"/>
        <v>0</v>
      </c>
      <c r="I40" s="86">
        <f t="shared" si="21"/>
        <v>1117580.71</v>
      </c>
      <c r="J40" s="86">
        <f t="shared" si="21"/>
        <v>0</v>
      </c>
      <c r="K40" s="86">
        <f t="shared" si="21"/>
        <v>4328247.5999999996</v>
      </c>
      <c r="L40" s="86">
        <f t="shared" si="21"/>
        <v>0</v>
      </c>
      <c r="M40" s="87"/>
      <c r="N40" s="87">
        <f t="shared" ref="N40:N51" si="22">D40+F40</f>
        <v>0</v>
      </c>
      <c r="O40" s="88">
        <f t="shared" si="4"/>
        <v>0</v>
      </c>
      <c r="R40" s="75"/>
    </row>
    <row r="41" spans="1:18" s="70" customFormat="1" ht="12.6" customHeight="1" outlineLevel="2" x14ac:dyDescent="0.25">
      <c r="A41" s="60">
        <v>2100</v>
      </c>
      <c r="B41" s="28" t="s">
        <v>46</v>
      </c>
      <c r="C41" s="61">
        <f t="shared" ref="C41:J41" si="23">C42+C45</f>
        <v>11581</v>
      </c>
      <c r="D41" s="61">
        <f t="shared" si="23"/>
        <v>0</v>
      </c>
      <c r="E41" s="61">
        <f t="shared" si="23"/>
        <v>17709</v>
      </c>
      <c r="F41" s="61">
        <f t="shared" si="23"/>
        <v>0</v>
      </c>
      <c r="G41" s="61">
        <f t="shared" si="23"/>
        <v>30893</v>
      </c>
      <c r="H41" s="61">
        <f t="shared" si="23"/>
        <v>0</v>
      </c>
      <c r="I41" s="61">
        <f t="shared" si="23"/>
        <v>30529</v>
      </c>
      <c r="J41" s="61">
        <f t="shared" si="23"/>
        <v>0</v>
      </c>
      <c r="K41" s="61">
        <f>K42+K45</f>
        <v>90712</v>
      </c>
      <c r="L41" s="61">
        <f>L42+L45</f>
        <v>0</v>
      </c>
      <c r="M41" s="89"/>
      <c r="N41" s="89">
        <f t="shared" si="22"/>
        <v>0</v>
      </c>
      <c r="O41" s="90">
        <f t="shared" si="4"/>
        <v>0</v>
      </c>
    </row>
    <row r="42" spans="1:18" s="70" customFormat="1" ht="12.75" customHeight="1" outlineLevel="2" x14ac:dyDescent="0.25">
      <c r="A42" s="64">
        <v>2110</v>
      </c>
      <c r="B42" s="34" t="s">
        <v>47</v>
      </c>
      <c r="C42" s="65">
        <f t="shared" ref="C42:I42" si="24">SUM(C43:C44)</f>
        <v>3376</v>
      </c>
      <c r="D42" s="65">
        <f t="shared" si="24"/>
        <v>0</v>
      </c>
      <c r="E42" s="65">
        <f t="shared" si="24"/>
        <v>3375</v>
      </c>
      <c r="F42" s="65">
        <f t="shared" si="24"/>
        <v>0</v>
      </c>
      <c r="G42" s="65">
        <f t="shared" si="24"/>
        <v>4350</v>
      </c>
      <c r="H42" s="65">
        <f t="shared" si="24"/>
        <v>0</v>
      </c>
      <c r="I42" s="65">
        <f t="shared" si="24"/>
        <v>3862</v>
      </c>
      <c r="J42" s="65">
        <f t="shared" ref="J42" si="25">SUM(J43:J44)</f>
        <v>0</v>
      </c>
      <c r="K42" s="65">
        <f>SUM(K43:K44)</f>
        <v>14963</v>
      </c>
      <c r="L42" s="65">
        <f>SUM(L43:L44)</f>
        <v>0</v>
      </c>
      <c r="M42" s="89"/>
      <c r="N42" s="89">
        <f t="shared" si="22"/>
        <v>0</v>
      </c>
      <c r="O42" s="82">
        <f t="shared" si="4"/>
        <v>0</v>
      </c>
    </row>
    <row r="43" spans="1:18" s="70" customFormat="1" ht="12.75" customHeight="1" outlineLevel="2" x14ac:dyDescent="0.25">
      <c r="A43" s="66">
        <v>2111</v>
      </c>
      <c r="B43" s="34" t="s">
        <v>48</v>
      </c>
      <c r="C43" s="68">
        <v>950</v>
      </c>
      <c r="D43" s="38"/>
      <c r="E43" s="68">
        <v>950</v>
      </c>
      <c r="F43" s="38"/>
      <c r="G43" s="68">
        <v>1800</v>
      </c>
      <c r="H43" s="38"/>
      <c r="I43" s="68">
        <v>1450</v>
      </c>
      <c r="J43" s="38"/>
      <c r="K43" s="68">
        <f>C43+E43+G43+I43</f>
        <v>5150</v>
      </c>
      <c r="L43" s="68">
        <f>D43+F43+H43+J43</f>
        <v>0</v>
      </c>
      <c r="M43" s="69"/>
      <c r="N43" s="69">
        <f t="shared" si="22"/>
        <v>0</v>
      </c>
      <c r="O43" s="41">
        <f t="shared" si="4"/>
        <v>0</v>
      </c>
    </row>
    <row r="44" spans="1:18" s="70" customFormat="1" ht="12.75" customHeight="1" outlineLevel="2" x14ac:dyDescent="0.25">
      <c r="A44" s="66">
        <v>2112</v>
      </c>
      <c r="B44" s="34" t="s">
        <v>49</v>
      </c>
      <c r="C44" s="68">
        <v>2426</v>
      </c>
      <c r="D44" s="38"/>
      <c r="E44" s="68">
        <v>2425</v>
      </c>
      <c r="F44" s="38"/>
      <c r="G44" s="68">
        <v>2550</v>
      </c>
      <c r="H44" s="38"/>
      <c r="I44" s="68">
        <v>2412</v>
      </c>
      <c r="J44" s="38"/>
      <c r="K44" s="68">
        <f>C44+E44+G44+I44</f>
        <v>9813</v>
      </c>
      <c r="L44" s="68">
        <f>D44+F44+H44+J44</f>
        <v>0</v>
      </c>
      <c r="M44" s="69"/>
      <c r="N44" s="69">
        <f t="shared" si="22"/>
        <v>0</v>
      </c>
      <c r="O44" s="41">
        <f t="shared" si="4"/>
        <v>0</v>
      </c>
    </row>
    <row r="45" spans="1:18" s="70" customFormat="1" ht="12.75" customHeight="1" outlineLevel="2" x14ac:dyDescent="0.25">
      <c r="A45" s="64">
        <v>2120</v>
      </c>
      <c r="B45" s="34" t="s">
        <v>50</v>
      </c>
      <c r="C45" s="65">
        <f t="shared" ref="C45:J45" si="26">SUM(C46:C47)</f>
        <v>8205</v>
      </c>
      <c r="D45" s="65">
        <f t="shared" si="26"/>
        <v>0</v>
      </c>
      <c r="E45" s="65">
        <f t="shared" si="26"/>
        <v>14334</v>
      </c>
      <c r="F45" s="65">
        <f t="shared" si="26"/>
        <v>0</v>
      </c>
      <c r="G45" s="65">
        <f t="shared" si="26"/>
        <v>26543</v>
      </c>
      <c r="H45" s="65">
        <f t="shared" si="26"/>
        <v>0</v>
      </c>
      <c r="I45" s="65">
        <f t="shared" si="26"/>
        <v>26667</v>
      </c>
      <c r="J45" s="65">
        <f t="shared" si="26"/>
        <v>0</v>
      </c>
      <c r="K45" s="65">
        <f>SUM(K46:K47)</f>
        <v>75749</v>
      </c>
      <c r="L45" s="65">
        <f>SUM(L46:L47)</f>
        <v>0</v>
      </c>
      <c r="M45" s="62"/>
      <c r="N45" s="62">
        <f t="shared" si="22"/>
        <v>0</v>
      </c>
      <c r="O45" s="63">
        <f t="shared" si="4"/>
        <v>0</v>
      </c>
    </row>
    <row r="46" spans="1:18" s="13" customFormat="1" ht="12.75" customHeight="1" outlineLevel="2" x14ac:dyDescent="0.25">
      <c r="A46" s="66">
        <v>2121</v>
      </c>
      <c r="B46" s="34" t="s">
        <v>48</v>
      </c>
      <c r="C46" s="68">
        <v>3200</v>
      </c>
      <c r="D46" s="38"/>
      <c r="E46" s="68">
        <v>6675</v>
      </c>
      <c r="F46" s="38"/>
      <c r="G46" s="68">
        <v>6038</v>
      </c>
      <c r="H46" s="38"/>
      <c r="I46" s="68">
        <v>6262</v>
      </c>
      <c r="J46" s="38"/>
      <c r="K46" s="68">
        <f>C46+E46+G46+I46</f>
        <v>22175</v>
      </c>
      <c r="L46" s="68">
        <f>D46+F46+H46+J46</f>
        <v>0</v>
      </c>
      <c r="M46" s="69"/>
      <c r="N46" s="69">
        <f t="shared" si="22"/>
        <v>0</v>
      </c>
      <c r="O46" s="41">
        <f t="shared" si="4"/>
        <v>0</v>
      </c>
      <c r="R46" s="70"/>
    </row>
    <row r="47" spans="1:18" ht="12.75" customHeight="1" outlineLevel="2" x14ac:dyDescent="0.25">
      <c r="A47" s="66">
        <v>2122</v>
      </c>
      <c r="B47" s="34" t="s">
        <v>49</v>
      </c>
      <c r="C47" s="68">
        <v>5005</v>
      </c>
      <c r="D47" s="38"/>
      <c r="E47" s="68">
        <v>7659</v>
      </c>
      <c r="F47" s="38"/>
      <c r="G47" s="68">
        <v>20505</v>
      </c>
      <c r="H47" s="38"/>
      <c r="I47" s="68">
        <v>20405</v>
      </c>
      <c r="J47" s="38"/>
      <c r="K47" s="68">
        <f>C47+E47+G47+I47</f>
        <v>53574</v>
      </c>
      <c r="L47" s="68">
        <f>D47+F47+H47+J47</f>
        <v>0</v>
      </c>
      <c r="M47" s="69"/>
      <c r="N47" s="69">
        <f t="shared" si="22"/>
        <v>0</v>
      </c>
      <c r="O47" s="41">
        <f t="shared" si="4"/>
        <v>0</v>
      </c>
      <c r="R47" s="13"/>
    </row>
    <row r="48" spans="1:18" outlineLevel="2" x14ac:dyDescent="0.25">
      <c r="A48" s="78">
        <v>2200</v>
      </c>
      <c r="B48" s="34" t="s">
        <v>51</v>
      </c>
      <c r="C48" s="80">
        <f t="shared" ref="C48:J48" si="27">C49+C50+C56+C65+C72+C75+C81</f>
        <v>937425</v>
      </c>
      <c r="D48" s="80">
        <f t="shared" si="27"/>
        <v>0</v>
      </c>
      <c r="E48" s="80">
        <f t="shared" si="27"/>
        <v>1038316.25</v>
      </c>
      <c r="F48" s="80">
        <f t="shared" si="27"/>
        <v>0</v>
      </c>
      <c r="G48" s="80">
        <f t="shared" si="27"/>
        <v>1012642.64</v>
      </c>
      <c r="H48" s="80">
        <f t="shared" si="27"/>
        <v>0</v>
      </c>
      <c r="I48" s="80">
        <f t="shared" si="27"/>
        <v>1030569.71</v>
      </c>
      <c r="J48" s="80">
        <f t="shared" si="27"/>
        <v>0</v>
      </c>
      <c r="K48" s="80">
        <f>K49+K50+K56+K65+K72+K75+K81</f>
        <v>4018953.5999999996</v>
      </c>
      <c r="L48" s="80">
        <f>L49+L50+L56+L65+L72+L75+L81</f>
        <v>0</v>
      </c>
      <c r="M48" s="92"/>
      <c r="N48" s="92">
        <f t="shared" si="22"/>
        <v>0</v>
      </c>
      <c r="O48" s="93">
        <f t="shared" si="4"/>
        <v>0</v>
      </c>
    </row>
    <row r="49" spans="1:18" ht="12.75" customHeight="1" outlineLevel="2" x14ac:dyDescent="0.25">
      <c r="A49" s="64">
        <v>2210</v>
      </c>
      <c r="B49" s="34" t="s">
        <v>52</v>
      </c>
      <c r="C49" s="68">
        <v>587000</v>
      </c>
      <c r="D49" s="68"/>
      <c r="E49" s="68">
        <v>570000</v>
      </c>
      <c r="F49" s="68"/>
      <c r="G49" s="68">
        <v>570000</v>
      </c>
      <c r="H49" s="68"/>
      <c r="I49" s="68">
        <v>573000</v>
      </c>
      <c r="J49" s="68"/>
      <c r="K49" s="81">
        <f>C49+E49+G49+I49</f>
        <v>2300000</v>
      </c>
      <c r="L49" s="81">
        <f>D49+F49+H49+J49</f>
        <v>0</v>
      </c>
      <c r="M49" s="69"/>
      <c r="N49" s="69">
        <f t="shared" si="22"/>
        <v>0</v>
      </c>
      <c r="O49" s="41">
        <f t="shared" si="4"/>
        <v>0</v>
      </c>
    </row>
    <row r="50" spans="1:18" s="13" customFormat="1" ht="12.75" customHeight="1" outlineLevel="2" x14ac:dyDescent="0.25">
      <c r="A50" s="64">
        <v>2220</v>
      </c>
      <c r="B50" s="34" t="s">
        <v>53</v>
      </c>
      <c r="C50" s="65">
        <f t="shared" ref="C50:J50" si="28">SUM(C51:C55)</f>
        <v>38300</v>
      </c>
      <c r="D50" s="65">
        <f t="shared" si="28"/>
        <v>0</v>
      </c>
      <c r="E50" s="65">
        <f t="shared" si="28"/>
        <v>24800</v>
      </c>
      <c r="F50" s="65">
        <f t="shared" si="28"/>
        <v>0</v>
      </c>
      <c r="G50" s="65">
        <f t="shared" si="28"/>
        <v>19980</v>
      </c>
      <c r="H50" s="65">
        <f t="shared" si="28"/>
        <v>0</v>
      </c>
      <c r="I50" s="65">
        <f t="shared" si="28"/>
        <v>32800.400000000001</v>
      </c>
      <c r="J50" s="65">
        <f t="shared" si="28"/>
        <v>0</v>
      </c>
      <c r="K50" s="65">
        <f>SUM(K51:K55)</f>
        <v>115880.4</v>
      </c>
      <c r="L50" s="65">
        <f>SUM(L51:L55)</f>
        <v>0</v>
      </c>
      <c r="M50" s="94"/>
      <c r="N50" s="94">
        <f t="shared" si="22"/>
        <v>0</v>
      </c>
      <c r="O50" s="95">
        <f t="shared" si="4"/>
        <v>0</v>
      </c>
      <c r="R50" s="5"/>
    </row>
    <row r="51" spans="1:18" ht="12.75" customHeight="1" outlineLevel="2" x14ac:dyDescent="0.25">
      <c r="A51" s="66">
        <v>2221</v>
      </c>
      <c r="B51" s="34" t="s">
        <v>54</v>
      </c>
      <c r="C51" s="38">
        <v>17000</v>
      </c>
      <c r="D51" s="38"/>
      <c r="E51" s="38">
        <v>6000</v>
      </c>
      <c r="F51" s="38"/>
      <c r="G51" s="38">
        <v>200</v>
      </c>
      <c r="H51" s="38"/>
      <c r="I51" s="38">
        <v>10500.4</v>
      </c>
      <c r="J51" s="38"/>
      <c r="K51" s="68">
        <f>C51+E51+G51+I51</f>
        <v>33700.400000000001</v>
      </c>
      <c r="L51" s="68">
        <f>D51+F51+H51+J51</f>
        <v>0</v>
      </c>
      <c r="M51" s="69"/>
      <c r="N51" s="69">
        <f t="shared" si="22"/>
        <v>0</v>
      </c>
      <c r="O51" s="41">
        <f t="shared" si="4"/>
        <v>0</v>
      </c>
      <c r="R51" s="13"/>
    </row>
    <row r="52" spans="1:18" ht="12.75" customHeight="1" outlineLevel="2" x14ac:dyDescent="0.25">
      <c r="A52" s="66">
        <v>2222</v>
      </c>
      <c r="B52" s="34" t="s">
        <v>55</v>
      </c>
      <c r="C52" s="38">
        <v>900</v>
      </c>
      <c r="D52" s="38"/>
      <c r="E52" s="38">
        <v>900</v>
      </c>
      <c r="F52" s="38"/>
      <c r="G52" s="38">
        <v>900</v>
      </c>
      <c r="H52" s="38"/>
      <c r="I52" s="38">
        <v>900</v>
      </c>
      <c r="J52" s="38"/>
      <c r="K52" s="68">
        <f t="shared" ref="K52:L55" si="29">C52+E52+G52+I52</f>
        <v>3600</v>
      </c>
      <c r="L52" s="68">
        <f t="shared" si="29"/>
        <v>0</v>
      </c>
      <c r="M52" s="69"/>
      <c r="N52" s="69">
        <f t="shared" ref="N52:N55" si="30">D52+F52</f>
        <v>0</v>
      </c>
      <c r="O52" s="41">
        <f t="shared" si="4"/>
        <v>0</v>
      </c>
    </row>
    <row r="53" spans="1:18" ht="12.75" customHeight="1" outlineLevel="2" x14ac:dyDescent="0.25">
      <c r="A53" s="66">
        <v>2223</v>
      </c>
      <c r="B53" s="34" t="s">
        <v>56</v>
      </c>
      <c r="C53" s="38">
        <v>19000</v>
      </c>
      <c r="D53" s="38"/>
      <c r="E53" s="38">
        <v>16500</v>
      </c>
      <c r="F53" s="38"/>
      <c r="G53" s="38">
        <v>17500</v>
      </c>
      <c r="H53" s="38"/>
      <c r="I53" s="38">
        <v>20000</v>
      </c>
      <c r="J53" s="38"/>
      <c r="K53" s="68">
        <f t="shared" si="29"/>
        <v>73000</v>
      </c>
      <c r="L53" s="68">
        <f t="shared" si="29"/>
        <v>0</v>
      </c>
      <c r="M53" s="69"/>
      <c r="N53" s="69">
        <f t="shared" si="30"/>
        <v>0</v>
      </c>
      <c r="O53" s="41">
        <f t="shared" si="4"/>
        <v>0</v>
      </c>
    </row>
    <row r="54" spans="1:18" ht="12.75" customHeight="1" outlineLevel="2" x14ac:dyDescent="0.25">
      <c r="A54" s="66">
        <v>2224</v>
      </c>
      <c r="B54" s="34" t="s">
        <v>57</v>
      </c>
      <c r="C54" s="38"/>
      <c r="D54" s="38"/>
      <c r="E54" s="38"/>
      <c r="F54" s="38"/>
      <c r="G54" s="38"/>
      <c r="H54" s="38"/>
      <c r="I54" s="38"/>
      <c r="J54" s="38"/>
      <c r="K54" s="68">
        <f t="shared" si="29"/>
        <v>0</v>
      </c>
      <c r="L54" s="68">
        <f t="shared" si="29"/>
        <v>0</v>
      </c>
      <c r="M54" s="69"/>
      <c r="N54" s="69">
        <f t="shared" si="30"/>
        <v>0</v>
      </c>
      <c r="O54" s="41">
        <f t="shared" si="4"/>
        <v>0</v>
      </c>
    </row>
    <row r="55" spans="1:18" ht="12.75" customHeight="1" outlineLevel="2" x14ac:dyDescent="0.25">
      <c r="A55" s="66">
        <v>2229</v>
      </c>
      <c r="B55" s="34" t="s">
        <v>58</v>
      </c>
      <c r="C55" s="38">
        <v>1400</v>
      </c>
      <c r="D55" s="38"/>
      <c r="E55" s="38">
        <v>1400</v>
      </c>
      <c r="F55" s="38"/>
      <c r="G55" s="38">
        <v>1380</v>
      </c>
      <c r="H55" s="38"/>
      <c r="I55" s="38">
        <v>1400</v>
      </c>
      <c r="J55" s="38"/>
      <c r="K55" s="68">
        <f t="shared" si="29"/>
        <v>5580</v>
      </c>
      <c r="L55" s="68">
        <f t="shared" si="29"/>
        <v>0</v>
      </c>
      <c r="M55" s="69"/>
      <c r="N55" s="69">
        <f t="shared" si="30"/>
        <v>0</v>
      </c>
      <c r="O55" s="41">
        <f t="shared" si="4"/>
        <v>0</v>
      </c>
    </row>
    <row r="56" spans="1:18" ht="24" customHeight="1" outlineLevel="2" x14ac:dyDescent="0.25">
      <c r="A56" s="64">
        <v>2230</v>
      </c>
      <c r="B56" s="34" t="s">
        <v>59</v>
      </c>
      <c r="C56" s="65">
        <f t="shared" ref="C56:J56" si="31">SUM(C57:C64)</f>
        <v>45646</v>
      </c>
      <c r="D56" s="65">
        <f t="shared" si="31"/>
        <v>0</v>
      </c>
      <c r="E56" s="65">
        <f t="shared" si="31"/>
        <v>46700.25</v>
      </c>
      <c r="F56" s="65">
        <f t="shared" si="31"/>
        <v>0</v>
      </c>
      <c r="G56" s="65">
        <f t="shared" si="31"/>
        <v>55550</v>
      </c>
      <c r="H56" s="65">
        <f t="shared" si="31"/>
        <v>0</v>
      </c>
      <c r="I56" s="65">
        <f t="shared" si="31"/>
        <v>48024</v>
      </c>
      <c r="J56" s="65">
        <f t="shared" si="31"/>
        <v>0</v>
      </c>
      <c r="K56" s="65">
        <f>SUM(K57:K64)</f>
        <v>195920.25</v>
      </c>
      <c r="L56" s="65">
        <f>SUM(L57:L64)</f>
        <v>0</v>
      </c>
      <c r="M56" s="207"/>
      <c r="N56" s="207">
        <f>D56+F56</f>
        <v>0</v>
      </c>
      <c r="O56" s="208">
        <f t="shared" si="4"/>
        <v>0</v>
      </c>
    </row>
    <row r="57" spans="1:18" ht="13.5" customHeight="1" outlineLevel="2" x14ac:dyDescent="0.25">
      <c r="A57" s="66">
        <v>2231</v>
      </c>
      <c r="B57" s="34" t="s">
        <v>60</v>
      </c>
      <c r="C57" s="38">
        <v>3150</v>
      </c>
      <c r="D57" s="38"/>
      <c r="E57" s="38">
        <v>3500</v>
      </c>
      <c r="F57" s="38"/>
      <c r="G57" s="38">
        <v>3500</v>
      </c>
      <c r="H57" s="38"/>
      <c r="I57" s="38">
        <v>3369</v>
      </c>
      <c r="J57" s="38"/>
      <c r="K57" s="68">
        <f>C57+E57+G57+I57</f>
        <v>13519</v>
      </c>
      <c r="L57" s="68">
        <f>D57+F57+H57+J57</f>
        <v>0</v>
      </c>
      <c r="M57" s="201"/>
      <c r="N57" s="201">
        <f>D57+F57</f>
        <v>0</v>
      </c>
      <c r="O57" s="202">
        <f t="shared" si="4"/>
        <v>0</v>
      </c>
    </row>
    <row r="58" spans="1:18" s="13" customFormat="1" ht="12.75" customHeight="1" outlineLevel="2" x14ac:dyDescent="0.25">
      <c r="A58" s="66">
        <v>2232</v>
      </c>
      <c r="B58" s="34" t="s">
        <v>61</v>
      </c>
      <c r="C58" s="38">
        <v>9000</v>
      </c>
      <c r="D58" s="38"/>
      <c r="E58" s="38">
        <v>7000</v>
      </c>
      <c r="F58" s="38"/>
      <c r="G58" s="38">
        <v>8000</v>
      </c>
      <c r="H58" s="38"/>
      <c r="I58" s="38">
        <v>5000</v>
      </c>
      <c r="J58" s="38"/>
      <c r="K58" s="68">
        <f t="shared" ref="K58:L64" si="32">C58+E58+G58+I58</f>
        <v>29000</v>
      </c>
      <c r="L58" s="68">
        <f t="shared" si="32"/>
        <v>0</v>
      </c>
      <c r="M58" s="69"/>
      <c r="N58" s="69">
        <f t="shared" ref="N58:N64" si="33">D58+F58</f>
        <v>0</v>
      </c>
      <c r="O58" s="41">
        <f t="shared" si="4"/>
        <v>0</v>
      </c>
      <c r="R58" s="5"/>
    </row>
    <row r="59" spans="1:18" s="13" customFormat="1" ht="12.75" customHeight="1" outlineLevel="2" x14ac:dyDescent="0.25">
      <c r="A59" s="66">
        <v>2233</v>
      </c>
      <c r="B59" s="34" t="s">
        <v>62</v>
      </c>
      <c r="C59" s="38">
        <v>500</v>
      </c>
      <c r="D59" s="38"/>
      <c r="E59" s="38">
        <v>500</v>
      </c>
      <c r="F59" s="38"/>
      <c r="G59" s="38">
        <v>500</v>
      </c>
      <c r="H59" s="38"/>
      <c r="I59" s="38">
        <v>500</v>
      </c>
      <c r="J59" s="38"/>
      <c r="K59" s="68">
        <f t="shared" si="32"/>
        <v>2000</v>
      </c>
      <c r="L59" s="68">
        <f t="shared" si="32"/>
        <v>0</v>
      </c>
      <c r="M59" s="69"/>
      <c r="N59" s="69">
        <f t="shared" si="33"/>
        <v>0</v>
      </c>
      <c r="O59" s="41">
        <f t="shared" si="4"/>
        <v>0</v>
      </c>
    </row>
    <row r="60" spans="1:18" ht="22.8" outlineLevel="2" x14ac:dyDescent="0.25">
      <c r="A60" s="66">
        <v>2234</v>
      </c>
      <c r="B60" s="34" t="s">
        <v>63</v>
      </c>
      <c r="C60" s="38"/>
      <c r="D60" s="38"/>
      <c r="E60" s="38"/>
      <c r="F60" s="38"/>
      <c r="G60" s="38"/>
      <c r="H60" s="38"/>
      <c r="I60" s="38"/>
      <c r="J60" s="38"/>
      <c r="K60" s="68">
        <f t="shared" si="32"/>
        <v>0</v>
      </c>
      <c r="L60" s="68">
        <f t="shared" si="32"/>
        <v>0</v>
      </c>
      <c r="M60" s="69"/>
      <c r="N60" s="69">
        <f t="shared" si="33"/>
        <v>0</v>
      </c>
      <c r="O60" s="41">
        <f t="shared" si="4"/>
        <v>0</v>
      </c>
      <c r="R60" s="13"/>
    </row>
    <row r="61" spans="1:18" ht="13.5" customHeight="1" outlineLevel="2" x14ac:dyDescent="0.25">
      <c r="A61" s="66">
        <v>2235</v>
      </c>
      <c r="B61" s="34" t="s">
        <v>64</v>
      </c>
      <c r="C61" s="38">
        <v>2395</v>
      </c>
      <c r="D61" s="38"/>
      <c r="E61" s="38">
        <v>3200</v>
      </c>
      <c r="F61" s="38"/>
      <c r="G61" s="38">
        <v>6250</v>
      </c>
      <c r="H61" s="38"/>
      <c r="I61" s="38">
        <v>4855</v>
      </c>
      <c r="J61" s="38"/>
      <c r="K61" s="68">
        <f t="shared" si="32"/>
        <v>16700</v>
      </c>
      <c r="L61" s="68">
        <f t="shared" si="32"/>
        <v>0</v>
      </c>
      <c r="M61" s="69"/>
      <c r="N61" s="69">
        <f t="shared" si="33"/>
        <v>0</v>
      </c>
      <c r="O61" s="41">
        <f t="shared" si="4"/>
        <v>0</v>
      </c>
    </row>
    <row r="62" spans="1:18" ht="12.75" customHeight="1" outlineLevel="2" x14ac:dyDescent="0.25">
      <c r="A62" s="66">
        <v>2236</v>
      </c>
      <c r="B62" s="34" t="s">
        <v>65</v>
      </c>
      <c r="C62" s="38">
        <v>601</v>
      </c>
      <c r="D62" s="38"/>
      <c r="E62" s="38">
        <v>500.25</v>
      </c>
      <c r="F62" s="38"/>
      <c r="G62" s="38">
        <v>300</v>
      </c>
      <c r="H62" s="38"/>
      <c r="I62" s="38">
        <v>300</v>
      </c>
      <c r="J62" s="38"/>
      <c r="K62" s="68">
        <f t="shared" si="32"/>
        <v>1701.25</v>
      </c>
      <c r="L62" s="68">
        <f t="shared" si="32"/>
        <v>0</v>
      </c>
      <c r="M62" s="69"/>
      <c r="N62" s="69">
        <f t="shared" si="33"/>
        <v>0</v>
      </c>
      <c r="O62" s="41">
        <f t="shared" si="4"/>
        <v>0</v>
      </c>
    </row>
    <row r="63" spans="1:18" ht="12.75" customHeight="1" outlineLevel="2" x14ac:dyDescent="0.25">
      <c r="A63" s="66">
        <v>2238</v>
      </c>
      <c r="B63" s="34" t="s">
        <v>66</v>
      </c>
      <c r="C63" s="38"/>
      <c r="D63" s="38"/>
      <c r="E63" s="38"/>
      <c r="F63" s="38"/>
      <c r="G63" s="38"/>
      <c r="H63" s="38"/>
      <c r="I63" s="38"/>
      <c r="J63" s="38"/>
      <c r="K63" s="68">
        <f t="shared" si="32"/>
        <v>0</v>
      </c>
      <c r="L63" s="68">
        <f t="shared" si="32"/>
        <v>0</v>
      </c>
      <c r="M63" s="69"/>
      <c r="N63" s="69">
        <f t="shared" si="33"/>
        <v>0</v>
      </c>
      <c r="O63" s="41">
        <f t="shared" si="4"/>
        <v>0</v>
      </c>
    </row>
    <row r="64" spans="1:18" outlineLevel="2" x14ac:dyDescent="0.25">
      <c r="A64" s="66">
        <v>2239</v>
      </c>
      <c r="B64" s="34" t="s">
        <v>67</v>
      </c>
      <c r="C64" s="38">
        <v>30000</v>
      </c>
      <c r="D64" s="38"/>
      <c r="E64" s="38">
        <v>32000</v>
      </c>
      <c r="F64" s="38"/>
      <c r="G64" s="38">
        <v>37000</v>
      </c>
      <c r="H64" s="38"/>
      <c r="I64" s="38">
        <v>34000</v>
      </c>
      <c r="J64" s="38"/>
      <c r="K64" s="68">
        <f t="shared" si="32"/>
        <v>133000</v>
      </c>
      <c r="L64" s="68">
        <f t="shared" si="32"/>
        <v>0</v>
      </c>
      <c r="M64" s="69"/>
      <c r="N64" s="69">
        <f t="shared" si="33"/>
        <v>0</v>
      </c>
      <c r="O64" s="41">
        <f t="shared" si="4"/>
        <v>0</v>
      </c>
    </row>
    <row r="65" spans="1:18" ht="22.8" outlineLevel="2" x14ac:dyDescent="0.25">
      <c r="A65" s="64">
        <v>2240</v>
      </c>
      <c r="B65" s="34" t="s">
        <v>68</v>
      </c>
      <c r="C65" s="65">
        <f t="shared" ref="C65:J65" si="34">SUM(C66:C71)</f>
        <v>41317</v>
      </c>
      <c r="D65" s="65">
        <f t="shared" si="34"/>
        <v>0</v>
      </c>
      <c r="E65" s="65">
        <f t="shared" si="34"/>
        <v>48100</v>
      </c>
      <c r="F65" s="65">
        <f t="shared" si="34"/>
        <v>0</v>
      </c>
      <c r="G65" s="65">
        <f t="shared" si="34"/>
        <v>53590</v>
      </c>
      <c r="H65" s="65">
        <f t="shared" si="34"/>
        <v>0</v>
      </c>
      <c r="I65" s="65">
        <f t="shared" si="34"/>
        <v>59930</v>
      </c>
      <c r="J65" s="65">
        <f t="shared" si="34"/>
        <v>0</v>
      </c>
      <c r="K65" s="65">
        <f>SUM(K66:K71)</f>
        <v>202937</v>
      </c>
      <c r="L65" s="65">
        <f>SUM(L66:L71)</f>
        <v>0</v>
      </c>
      <c r="M65" s="207"/>
      <c r="N65" s="207">
        <f>D65+F65</f>
        <v>0</v>
      </c>
      <c r="O65" s="208">
        <f t="shared" si="4"/>
        <v>0</v>
      </c>
    </row>
    <row r="66" spans="1:18" ht="12.75" customHeight="1" outlineLevel="2" x14ac:dyDescent="0.25">
      <c r="A66" s="66">
        <v>2241</v>
      </c>
      <c r="B66" s="34" t="s">
        <v>69</v>
      </c>
      <c r="C66" s="38">
        <v>2600</v>
      </c>
      <c r="D66" s="38"/>
      <c r="E66" s="38">
        <v>2600</v>
      </c>
      <c r="F66" s="38"/>
      <c r="G66" s="38">
        <v>2400</v>
      </c>
      <c r="H66" s="38"/>
      <c r="I66" s="38">
        <v>2400</v>
      </c>
      <c r="J66" s="38"/>
      <c r="K66" s="68">
        <f>C66+E66+G66+I66</f>
        <v>10000</v>
      </c>
      <c r="L66" s="68">
        <f>D66+F66+H66+J66</f>
        <v>0</v>
      </c>
      <c r="M66" s="69"/>
      <c r="N66" s="69">
        <f>D66+F66</f>
        <v>0</v>
      </c>
      <c r="O66" s="41">
        <f t="shared" si="4"/>
        <v>0</v>
      </c>
    </row>
    <row r="67" spans="1:18" ht="12.75" customHeight="1" outlineLevel="2" x14ac:dyDescent="0.25">
      <c r="A67" s="66">
        <v>2242</v>
      </c>
      <c r="B67" s="34" t="s">
        <v>70</v>
      </c>
      <c r="C67" s="38">
        <v>2100</v>
      </c>
      <c r="D67" s="38"/>
      <c r="E67" s="38">
        <v>1800</v>
      </c>
      <c r="F67" s="38"/>
      <c r="G67" s="38">
        <v>1800</v>
      </c>
      <c r="H67" s="38"/>
      <c r="I67" s="38">
        <v>1800</v>
      </c>
      <c r="J67" s="38"/>
      <c r="K67" s="68">
        <f t="shared" ref="K67:L71" si="35">C67+E67+G67+I67</f>
        <v>7500</v>
      </c>
      <c r="L67" s="68">
        <f t="shared" si="35"/>
        <v>0</v>
      </c>
      <c r="M67" s="69"/>
      <c r="N67" s="69">
        <f t="shared" ref="N67:N71" si="36">D67+F67</f>
        <v>0</v>
      </c>
      <c r="O67" s="41">
        <f t="shared" si="4"/>
        <v>0</v>
      </c>
    </row>
    <row r="68" spans="1:18" ht="15" customHeight="1" outlineLevel="2" x14ac:dyDescent="0.25">
      <c r="A68" s="66">
        <v>2243</v>
      </c>
      <c r="B68" s="34" t="s">
        <v>71</v>
      </c>
      <c r="C68" s="38">
        <v>5200</v>
      </c>
      <c r="D68" s="38"/>
      <c r="E68" s="38">
        <v>6000</v>
      </c>
      <c r="F68" s="38"/>
      <c r="G68" s="38">
        <v>8000</v>
      </c>
      <c r="H68" s="38"/>
      <c r="I68" s="38">
        <v>7800</v>
      </c>
      <c r="J68" s="38"/>
      <c r="K68" s="68">
        <f t="shared" si="35"/>
        <v>27000</v>
      </c>
      <c r="L68" s="68">
        <f t="shared" si="35"/>
        <v>0</v>
      </c>
      <c r="M68" s="69"/>
      <c r="N68" s="69">
        <f t="shared" si="36"/>
        <v>0</v>
      </c>
      <c r="O68" s="41">
        <f t="shared" si="4"/>
        <v>0</v>
      </c>
    </row>
    <row r="69" spans="1:18" ht="12.75" customHeight="1" outlineLevel="2" x14ac:dyDescent="0.25">
      <c r="A69" s="66">
        <v>2244</v>
      </c>
      <c r="B69" s="34" t="s">
        <v>72</v>
      </c>
      <c r="C69" s="38">
        <v>21600</v>
      </c>
      <c r="D69" s="38"/>
      <c r="E69" s="38">
        <v>24900</v>
      </c>
      <c r="F69" s="38"/>
      <c r="G69" s="38">
        <v>25200</v>
      </c>
      <c r="H69" s="38"/>
      <c r="I69" s="38">
        <v>28800</v>
      </c>
      <c r="J69" s="38"/>
      <c r="K69" s="68">
        <f t="shared" si="35"/>
        <v>100500</v>
      </c>
      <c r="L69" s="68">
        <f t="shared" si="35"/>
        <v>0</v>
      </c>
      <c r="M69" s="69"/>
      <c r="N69" s="69">
        <f t="shared" si="36"/>
        <v>0</v>
      </c>
      <c r="O69" s="41">
        <f t="shared" si="4"/>
        <v>0</v>
      </c>
    </row>
    <row r="70" spans="1:18" outlineLevel="2" x14ac:dyDescent="0.25">
      <c r="A70" s="66">
        <v>2247</v>
      </c>
      <c r="B70" s="34" t="s">
        <v>73</v>
      </c>
      <c r="C70" s="38">
        <v>1180</v>
      </c>
      <c r="D70" s="38"/>
      <c r="E70" s="38">
        <v>800</v>
      </c>
      <c r="F70" s="38"/>
      <c r="G70" s="38">
        <v>1990</v>
      </c>
      <c r="H70" s="38"/>
      <c r="I70" s="38">
        <v>4030</v>
      </c>
      <c r="J70" s="38"/>
      <c r="K70" s="68">
        <f t="shared" si="35"/>
        <v>8000</v>
      </c>
      <c r="L70" s="68">
        <f t="shared" si="35"/>
        <v>0</v>
      </c>
      <c r="M70" s="69"/>
      <c r="N70" s="69">
        <f t="shared" si="36"/>
        <v>0</v>
      </c>
      <c r="O70" s="41">
        <f t="shared" si="4"/>
        <v>0</v>
      </c>
    </row>
    <row r="71" spans="1:18" ht="15" customHeight="1" outlineLevel="2" x14ac:dyDescent="0.25">
      <c r="A71" s="66">
        <v>2249</v>
      </c>
      <c r="B71" s="34" t="s">
        <v>74</v>
      </c>
      <c r="C71" s="38">
        <v>8637</v>
      </c>
      <c r="D71" s="38"/>
      <c r="E71" s="38">
        <v>12000</v>
      </c>
      <c r="F71" s="38"/>
      <c r="G71" s="38">
        <v>14200</v>
      </c>
      <c r="H71" s="38"/>
      <c r="I71" s="38">
        <v>15100</v>
      </c>
      <c r="J71" s="38"/>
      <c r="K71" s="68">
        <f t="shared" si="35"/>
        <v>49937</v>
      </c>
      <c r="L71" s="68">
        <f t="shared" si="35"/>
        <v>0</v>
      </c>
      <c r="M71" s="201"/>
      <c r="N71" s="201">
        <f t="shared" si="36"/>
        <v>0</v>
      </c>
      <c r="O71" s="202">
        <f t="shared" si="4"/>
        <v>0</v>
      </c>
    </row>
    <row r="72" spans="1:18" s="13" customFormat="1" ht="12.75" customHeight="1" outlineLevel="2" x14ac:dyDescent="0.25">
      <c r="A72" s="64">
        <v>2250</v>
      </c>
      <c r="B72" s="34" t="s">
        <v>75</v>
      </c>
      <c r="C72" s="65">
        <f t="shared" ref="C72:J72" si="37">SUM(C73:C74)</f>
        <v>80587</v>
      </c>
      <c r="D72" s="65">
        <f t="shared" si="37"/>
        <v>0</v>
      </c>
      <c r="E72" s="65">
        <f t="shared" si="37"/>
        <v>116565</v>
      </c>
      <c r="F72" s="96">
        <f>SUM(F73:F74)</f>
        <v>0</v>
      </c>
      <c r="G72" s="65">
        <f t="shared" si="37"/>
        <v>130348</v>
      </c>
      <c r="H72" s="96">
        <f t="shared" si="37"/>
        <v>0</v>
      </c>
      <c r="I72" s="65">
        <f t="shared" si="37"/>
        <v>122500</v>
      </c>
      <c r="J72" s="65">
        <f t="shared" si="37"/>
        <v>0</v>
      </c>
      <c r="K72" s="65">
        <f>SUM(K73:K74)</f>
        <v>450000</v>
      </c>
      <c r="L72" s="65">
        <f>SUM(L73:L74)</f>
        <v>0</v>
      </c>
      <c r="M72" s="94"/>
      <c r="N72" s="94">
        <f t="shared" ref="N72:N76" si="38">D72+F72</f>
        <v>0</v>
      </c>
      <c r="O72" s="95">
        <f t="shared" si="4"/>
        <v>0</v>
      </c>
      <c r="R72" s="5"/>
    </row>
    <row r="73" spans="1:18" s="13" customFormat="1" ht="14.25" customHeight="1" outlineLevel="2" x14ac:dyDescent="0.25">
      <c r="A73" s="66">
        <v>2250</v>
      </c>
      <c r="B73" s="34" t="s">
        <v>76</v>
      </c>
      <c r="C73" s="38">
        <v>80587</v>
      </c>
      <c r="D73" s="38"/>
      <c r="E73" s="38">
        <v>116565</v>
      </c>
      <c r="F73" s="38"/>
      <c r="G73" s="38">
        <v>130348</v>
      </c>
      <c r="H73" s="38"/>
      <c r="I73" s="38">
        <v>122500</v>
      </c>
      <c r="J73" s="38"/>
      <c r="K73" s="68">
        <f>C73+E73+G73+I73</f>
        <v>450000</v>
      </c>
      <c r="L73" s="68">
        <f>D73+F73+H73+J73</f>
        <v>0</v>
      </c>
      <c r="M73" s="69"/>
      <c r="N73" s="69">
        <f t="shared" si="38"/>
        <v>0</v>
      </c>
      <c r="O73" s="41">
        <f t="shared" si="4"/>
        <v>0</v>
      </c>
    </row>
    <row r="74" spans="1:18" s="13" customFormat="1" ht="12.75" customHeight="1" outlineLevel="2" x14ac:dyDescent="0.25">
      <c r="A74" s="66">
        <v>2259</v>
      </c>
      <c r="B74" s="34" t="s">
        <v>77</v>
      </c>
      <c r="C74" s="38"/>
      <c r="D74" s="38"/>
      <c r="E74" s="38"/>
      <c r="F74" s="38"/>
      <c r="G74" s="38"/>
      <c r="H74" s="38"/>
      <c r="I74" s="38"/>
      <c r="J74" s="38"/>
      <c r="K74" s="68">
        <f>C74+E74+G74+I74</f>
        <v>0</v>
      </c>
      <c r="L74" s="68">
        <f>D74+F74+H74+J74</f>
        <v>0</v>
      </c>
      <c r="M74" s="69"/>
      <c r="N74" s="69">
        <f t="shared" si="38"/>
        <v>0</v>
      </c>
      <c r="O74" s="41">
        <f t="shared" si="4"/>
        <v>0</v>
      </c>
    </row>
    <row r="75" spans="1:18" ht="12.75" customHeight="1" outlineLevel="2" x14ac:dyDescent="0.25">
      <c r="A75" s="64">
        <v>2260</v>
      </c>
      <c r="B75" s="34" t="s">
        <v>78</v>
      </c>
      <c r="C75" s="65">
        <f t="shared" ref="C75:J75" si="39">SUM(C76:C80)</f>
        <v>44200</v>
      </c>
      <c r="D75" s="65">
        <f t="shared" si="39"/>
        <v>0</v>
      </c>
      <c r="E75" s="65">
        <f t="shared" si="39"/>
        <v>12700</v>
      </c>
      <c r="F75" s="65">
        <f t="shared" si="39"/>
        <v>0</v>
      </c>
      <c r="G75" s="65">
        <f t="shared" si="39"/>
        <v>13550</v>
      </c>
      <c r="H75" s="96">
        <f t="shared" si="39"/>
        <v>0</v>
      </c>
      <c r="I75" s="65">
        <f t="shared" si="39"/>
        <v>27750</v>
      </c>
      <c r="J75" s="65">
        <f t="shared" si="39"/>
        <v>0</v>
      </c>
      <c r="K75" s="65">
        <f>SUM(K76:K80)</f>
        <v>98200</v>
      </c>
      <c r="L75" s="65">
        <f>SUM(L76:L80)</f>
        <v>0</v>
      </c>
      <c r="M75" s="94"/>
      <c r="N75" s="94">
        <f t="shared" si="38"/>
        <v>0</v>
      </c>
      <c r="O75" s="95">
        <f t="shared" si="4"/>
        <v>0</v>
      </c>
      <c r="R75" s="13"/>
    </row>
    <row r="76" spans="1:18" ht="12.75" customHeight="1" outlineLevel="2" x14ac:dyDescent="0.25">
      <c r="A76" s="66">
        <v>2261</v>
      </c>
      <c r="B76" s="34" t="s">
        <v>79</v>
      </c>
      <c r="C76" s="38">
        <v>9500</v>
      </c>
      <c r="D76" s="38"/>
      <c r="E76" s="38">
        <v>6600</v>
      </c>
      <c r="F76" s="38"/>
      <c r="G76" s="38">
        <v>6900</v>
      </c>
      <c r="H76" s="38"/>
      <c r="I76" s="38">
        <v>6400</v>
      </c>
      <c r="J76" s="38"/>
      <c r="K76" s="68">
        <f>C76+E76+G76+I76</f>
        <v>29400</v>
      </c>
      <c r="L76" s="68">
        <f>D76+F76+H76+J76</f>
        <v>0</v>
      </c>
      <c r="M76" s="69"/>
      <c r="N76" s="69">
        <f t="shared" si="38"/>
        <v>0</v>
      </c>
      <c r="O76" s="41">
        <f t="shared" si="4"/>
        <v>0</v>
      </c>
    </row>
    <row r="77" spans="1:18" ht="12.75" customHeight="1" outlineLevel="2" x14ac:dyDescent="0.25">
      <c r="A77" s="66">
        <v>2262</v>
      </c>
      <c r="B77" s="34" t="s">
        <v>80</v>
      </c>
      <c r="C77" s="38">
        <v>500</v>
      </c>
      <c r="D77" s="38"/>
      <c r="E77" s="38">
        <v>200</v>
      </c>
      <c r="F77" s="38"/>
      <c r="G77" s="38">
        <v>150</v>
      </c>
      <c r="H77" s="38"/>
      <c r="I77" s="38">
        <v>150</v>
      </c>
      <c r="J77" s="38"/>
      <c r="K77" s="68">
        <f t="shared" ref="K77:L80" si="40">C77+E77+G77+I77</f>
        <v>1000</v>
      </c>
      <c r="L77" s="68">
        <f t="shared" si="40"/>
        <v>0</v>
      </c>
      <c r="M77" s="69"/>
      <c r="N77" s="69">
        <f t="shared" ref="N77:N80" si="41">D77+F77</f>
        <v>0</v>
      </c>
      <c r="O77" s="41">
        <f t="shared" si="4"/>
        <v>0</v>
      </c>
    </row>
    <row r="78" spans="1:18" s="70" customFormat="1" ht="12.75" customHeight="1" outlineLevel="2" x14ac:dyDescent="0.25">
      <c r="A78" s="66">
        <v>2263</v>
      </c>
      <c r="B78" s="34" t="s">
        <v>81</v>
      </c>
      <c r="C78" s="38"/>
      <c r="D78" s="38"/>
      <c r="E78" s="38"/>
      <c r="F78" s="38"/>
      <c r="G78" s="38"/>
      <c r="H78" s="38"/>
      <c r="I78" s="38"/>
      <c r="J78" s="38"/>
      <c r="K78" s="68">
        <f t="shared" si="40"/>
        <v>0</v>
      </c>
      <c r="L78" s="68">
        <f t="shared" si="40"/>
        <v>0</v>
      </c>
      <c r="M78" s="69"/>
      <c r="N78" s="69">
        <f t="shared" si="41"/>
        <v>0</v>
      </c>
      <c r="O78" s="41">
        <f t="shared" si="4"/>
        <v>0</v>
      </c>
      <c r="R78" s="5"/>
    </row>
    <row r="79" spans="1:18" ht="12.75" customHeight="1" outlineLevel="2" x14ac:dyDescent="0.25">
      <c r="A79" s="66">
        <v>2264</v>
      </c>
      <c r="B79" s="34" t="s">
        <v>82</v>
      </c>
      <c r="C79" s="38">
        <v>33000</v>
      </c>
      <c r="D79" s="38"/>
      <c r="E79" s="38">
        <v>5000</v>
      </c>
      <c r="F79" s="38"/>
      <c r="G79" s="38">
        <v>5600</v>
      </c>
      <c r="H79" s="38"/>
      <c r="I79" s="38">
        <v>20000</v>
      </c>
      <c r="J79" s="38"/>
      <c r="K79" s="68">
        <f t="shared" si="40"/>
        <v>63600</v>
      </c>
      <c r="L79" s="68">
        <f t="shared" si="40"/>
        <v>0</v>
      </c>
      <c r="M79" s="69"/>
      <c r="N79" s="69">
        <f t="shared" si="41"/>
        <v>0</v>
      </c>
      <c r="O79" s="41">
        <f t="shared" ref="O79:O120" si="42">M79-N79</f>
        <v>0</v>
      </c>
      <c r="R79" s="70"/>
    </row>
    <row r="80" spans="1:18" ht="12.75" customHeight="1" outlineLevel="2" x14ac:dyDescent="0.25">
      <c r="A80" s="66">
        <v>2269</v>
      </c>
      <c r="B80" s="34" t="s">
        <v>83</v>
      </c>
      <c r="C80" s="38">
        <v>1200</v>
      </c>
      <c r="D80" s="38"/>
      <c r="E80" s="38">
        <v>900</v>
      </c>
      <c r="F80" s="38"/>
      <c r="G80" s="38">
        <v>900</v>
      </c>
      <c r="H80" s="38"/>
      <c r="I80" s="38">
        <v>1200</v>
      </c>
      <c r="J80" s="38"/>
      <c r="K80" s="68">
        <f t="shared" si="40"/>
        <v>4200</v>
      </c>
      <c r="L80" s="68">
        <f t="shared" si="40"/>
        <v>0</v>
      </c>
      <c r="M80" s="69"/>
      <c r="N80" s="69">
        <f t="shared" si="41"/>
        <v>0</v>
      </c>
      <c r="O80" s="41">
        <f t="shared" si="42"/>
        <v>0</v>
      </c>
    </row>
    <row r="81" spans="1:18" s="13" customFormat="1" ht="12.75" customHeight="1" outlineLevel="2" x14ac:dyDescent="0.25">
      <c r="A81" s="64">
        <v>2270</v>
      </c>
      <c r="B81" s="34" t="s">
        <v>84</v>
      </c>
      <c r="C81" s="65">
        <f t="shared" ref="C81:L81" si="43">C82</f>
        <v>100375</v>
      </c>
      <c r="D81" s="65">
        <f t="shared" si="43"/>
        <v>0</v>
      </c>
      <c r="E81" s="65">
        <f t="shared" si="43"/>
        <v>219451</v>
      </c>
      <c r="F81" s="65">
        <f t="shared" si="43"/>
        <v>0</v>
      </c>
      <c r="G81" s="65">
        <f t="shared" si="43"/>
        <v>169624.64</v>
      </c>
      <c r="H81" s="65">
        <f t="shared" si="43"/>
        <v>0</v>
      </c>
      <c r="I81" s="65">
        <f t="shared" si="43"/>
        <v>166565.31</v>
      </c>
      <c r="J81" s="65">
        <f t="shared" si="43"/>
        <v>0</v>
      </c>
      <c r="K81" s="65">
        <f t="shared" si="43"/>
        <v>656015.94999999995</v>
      </c>
      <c r="L81" s="65">
        <f t="shared" si="43"/>
        <v>0</v>
      </c>
      <c r="M81" s="94"/>
      <c r="N81" s="94">
        <f t="shared" ref="N81:N85" si="44">D81+F81</f>
        <v>0</v>
      </c>
      <c r="O81" s="95">
        <f t="shared" si="42"/>
        <v>0</v>
      </c>
      <c r="R81" s="5"/>
    </row>
    <row r="82" spans="1:18" s="13" customFormat="1" ht="12.75" customHeight="1" outlineLevel="2" x14ac:dyDescent="0.25">
      <c r="A82" s="66">
        <v>2270</v>
      </c>
      <c r="B82" s="34" t="s">
        <v>85</v>
      </c>
      <c r="C82" s="38">
        <v>100375</v>
      </c>
      <c r="D82" s="38"/>
      <c r="E82" s="38">
        <v>219451</v>
      </c>
      <c r="F82" s="38"/>
      <c r="G82" s="38">
        <v>169624.64</v>
      </c>
      <c r="H82" s="38"/>
      <c r="I82" s="38">
        <v>166565.31</v>
      </c>
      <c r="J82" s="38"/>
      <c r="K82" s="68">
        <f>C82+E82+G82+I82</f>
        <v>656015.94999999995</v>
      </c>
      <c r="L82" s="68">
        <f>D82+F82+H82+J82</f>
        <v>0</v>
      </c>
      <c r="M82" s="69"/>
      <c r="N82" s="69">
        <f t="shared" si="44"/>
        <v>0</v>
      </c>
      <c r="O82" s="41">
        <f t="shared" si="42"/>
        <v>0</v>
      </c>
    </row>
    <row r="83" spans="1:18" s="13" customFormat="1" ht="24.75" customHeight="1" outlineLevel="2" x14ac:dyDescent="0.25">
      <c r="A83" s="78">
        <v>2300</v>
      </c>
      <c r="B83" s="34" t="s">
        <v>86</v>
      </c>
      <c r="C83" s="211">
        <f t="shared" ref="C83:J83" si="45">C84+C89+C93+C94+C96+C97</f>
        <v>28700</v>
      </c>
      <c r="D83" s="211">
        <f t="shared" si="45"/>
        <v>0</v>
      </c>
      <c r="E83" s="211">
        <f t="shared" si="45"/>
        <v>29200</v>
      </c>
      <c r="F83" s="211">
        <f t="shared" si="45"/>
        <v>0</v>
      </c>
      <c r="G83" s="211">
        <f t="shared" si="45"/>
        <v>27500</v>
      </c>
      <c r="H83" s="211">
        <f t="shared" si="45"/>
        <v>0</v>
      </c>
      <c r="I83" s="211">
        <f t="shared" si="45"/>
        <v>27132</v>
      </c>
      <c r="J83" s="211">
        <f t="shared" si="45"/>
        <v>0</v>
      </c>
      <c r="K83" s="211">
        <f>K84+K89+K93+K94+K96+K97</f>
        <v>112532</v>
      </c>
      <c r="L83" s="211">
        <f>L84+L89+L93+L94+L96+L97</f>
        <v>0</v>
      </c>
      <c r="M83" s="209"/>
      <c r="N83" s="209">
        <f t="shared" si="44"/>
        <v>0</v>
      </c>
      <c r="O83" s="210">
        <f t="shared" si="42"/>
        <v>0</v>
      </c>
    </row>
    <row r="84" spans="1:18" s="13" customFormat="1" ht="12.75" customHeight="1" outlineLevel="2" x14ac:dyDescent="0.25">
      <c r="A84" s="64">
        <v>2310</v>
      </c>
      <c r="B84" s="34" t="s">
        <v>87</v>
      </c>
      <c r="C84" s="65">
        <f t="shared" ref="C84:J84" si="46">SUM(C85:C88)</f>
        <v>9000</v>
      </c>
      <c r="D84" s="65">
        <f t="shared" si="46"/>
        <v>0</v>
      </c>
      <c r="E84" s="65">
        <f t="shared" si="46"/>
        <v>8800</v>
      </c>
      <c r="F84" s="65">
        <f t="shared" si="46"/>
        <v>0</v>
      </c>
      <c r="G84" s="65">
        <f t="shared" si="46"/>
        <v>9700</v>
      </c>
      <c r="H84" s="65">
        <f t="shared" si="46"/>
        <v>0</v>
      </c>
      <c r="I84" s="65">
        <f t="shared" si="46"/>
        <v>8332</v>
      </c>
      <c r="J84" s="65">
        <f t="shared" si="46"/>
        <v>0</v>
      </c>
      <c r="K84" s="65">
        <f>SUM(K85:K88)</f>
        <v>35832</v>
      </c>
      <c r="L84" s="65">
        <f>SUM(L85:L88)</f>
        <v>0</v>
      </c>
      <c r="M84" s="94"/>
      <c r="N84" s="94">
        <f t="shared" si="44"/>
        <v>0</v>
      </c>
      <c r="O84" s="95">
        <f t="shared" si="42"/>
        <v>0</v>
      </c>
    </row>
    <row r="85" spans="1:18" s="13" customFormat="1" ht="12.75" customHeight="1" outlineLevel="2" x14ac:dyDescent="0.25">
      <c r="A85" s="66">
        <v>2311</v>
      </c>
      <c r="B85" s="34" t="s">
        <v>88</v>
      </c>
      <c r="C85" s="38">
        <v>1500</v>
      </c>
      <c r="D85" s="38"/>
      <c r="E85" s="38">
        <v>1300</v>
      </c>
      <c r="F85" s="38"/>
      <c r="G85" s="38">
        <v>1300</v>
      </c>
      <c r="H85" s="38"/>
      <c r="I85" s="38">
        <v>1400</v>
      </c>
      <c r="J85" s="38"/>
      <c r="K85" s="68">
        <f>C85+E85+G85+I85</f>
        <v>5500</v>
      </c>
      <c r="L85" s="68">
        <f>D85+F85+H85+J85</f>
        <v>0</v>
      </c>
      <c r="M85" s="69"/>
      <c r="N85" s="69">
        <f t="shared" si="44"/>
        <v>0</v>
      </c>
      <c r="O85" s="41">
        <f t="shared" si="42"/>
        <v>0</v>
      </c>
    </row>
    <row r="86" spans="1:18" s="13" customFormat="1" ht="12.75" customHeight="1" outlineLevel="2" x14ac:dyDescent="0.25">
      <c r="A86" s="66">
        <v>2312</v>
      </c>
      <c r="B86" s="34" t="s">
        <v>89</v>
      </c>
      <c r="C86" s="38">
        <v>4500</v>
      </c>
      <c r="D86" s="38"/>
      <c r="E86" s="38">
        <v>4500</v>
      </c>
      <c r="F86" s="38"/>
      <c r="G86" s="38">
        <v>4900</v>
      </c>
      <c r="H86" s="38"/>
      <c r="I86" s="38">
        <v>3932</v>
      </c>
      <c r="J86" s="38"/>
      <c r="K86" s="68">
        <f t="shared" ref="K86:L88" si="47">C86+E86+G86+I86</f>
        <v>17832</v>
      </c>
      <c r="L86" s="68">
        <f t="shared" si="47"/>
        <v>0</v>
      </c>
      <c r="M86" s="69"/>
      <c r="N86" s="69">
        <f t="shared" ref="N86:N88" si="48">D86+F86</f>
        <v>0</v>
      </c>
      <c r="O86" s="41">
        <f t="shared" si="42"/>
        <v>0</v>
      </c>
    </row>
    <row r="87" spans="1:18" ht="12.75" customHeight="1" outlineLevel="2" x14ac:dyDescent="0.25">
      <c r="A87" s="66">
        <v>2313</v>
      </c>
      <c r="B87" s="34" t="s">
        <v>90</v>
      </c>
      <c r="C87" s="38"/>
      <c r="D87" s="38"/>
      <c r="E87" s="38"/>
      <c r="F87" s="38"/>
      <c r="G87" s="38">
        <v>500</v>
      </c>
      <c r="H87" s="38"/>
      <c r="I87" s="38"/>
      <c r="J87" s="38"/>
      <c r="K87" s="68">
        <f t="shared" si="47"/>
        <v>500</v>
      </c>
      <c r="L87" s="68">
        <f t="shared" si="47"/>
        <v>0</v>
      </c>
      <c r="M87" s="69"/>
      <c r="N87" s="69">
        <f t="shared" si="48"/>
        <v>0</v>
      </c>
      <c r="O87" s="41">
        <f t="shared" si="42"/>
        <v>0</v>
      </c>
      <c r="R87" s="13"/>
    </row>
    <row r="88" spans="1:18" ht="23.25" customHeight="1" outlineLevel="2" x14ac:dyDescent="0.25">
      <c r="A88" s="66">
        <v>2314</v>
      </c>
      <c r="B88" s="34" t="s">
        <v>91</v>
      </c>
      <c r="C88" s="38">
        <v>3000</v>
      </c>
      <c r="D88" s="38"/>
      <c r="E88" s="38">
        <v>3000</v>
      </c>
      <c r="F88" s="38"/>
      <c r="G88" s="38">
        <v>3000</v>
      </c>
      <c r="H88" s="38"/>
      <c r="I88" s="38">
        <v>3000</v>
      </c>
      <c r="J88" s="38"/>
      <c r="K88" s="68">
        <f t="shared" si="47"/>
        <v>12000</v>
      </c>
      <c r="L88" s="68">
        <f t="shared" si="47"/>
        <v>0</v>
      </c>
      <c r="M88" s="201"/>
      <c r="N88" s="201">
        <f t="shared" si="48"/>
        <v>0</v>
      </c>
      <c r="O88" s="202">
        <f t="shared" si="42"/>
        <v>0</v>
      </c>
    </row>
    <row r="89" spans="1:18" ht="12.75" customHeight="1" outlineLevel="2" x14ac:dyDescent="0.25">
      <c r="A89" s="64">
        <v>2320</v>
      </c>
      <c r="B89" s="34" t="s">
        <v>92</v>
      </c>
      <c r="C89" s="65">
        <f t="shared" ref="C89:J89" si="49">SUM(C90:C92)</f>
        <v>4200</v>
      </c>
      <c r="D89" s="65">
        <f t="shared" si="49"/>
        <v>0</v>
      </c>
      <c r="E89" s="65">
        <f t="shared" si="49"/>
        <v>3900</v>
      </c>
      <c r="F89" s="65">
        <f t="shared" si="49"/>
        <v>0</v>
      </c>
      <c r="G89" s="65">
        <f t="shared" si="49"/>
        <v>3800</v>
      </c>
      <c r="H89" s="65">
        <f t="shared" si="49"/>
        <v>0</v>
      </c>
      <c r="I89" s="65">
        <f t="shared" si="49"/>
        <v>4800</v>
      </c>
      <c r="J89" s="65">
        <f t="shared" si="49"/>
        <v>0</v>
      </c>
      <c r="K89" s="65">
        <f>SUM(K90:K92)</f>
        <v>16700</v>
      </c>
      <c r="L89" s="65">
        <f>SUM(L90:L92)</f>
        <v>0</v>
      </c>
      <c r="M89" s="94"/>
      <c r="N89" s="94">
        <f>D89+F89</f>
        <v>0</v>
      </c>
      <c r="O89" s="95">
        <f t="shared" si="42"/>
        <v>0</v>
      </c>
    </row>
    <row r="90" spans="1:18" ht="12.75" customHeight="1" outlineLevel="2" x14ac:dyDescent="0.25">
      <c r="A90" s="66">
        <v>2321</v>
      </c>
      <c r="B90" s="34" t="s">
        <v>93</v>
      </c>
      <c r="C90" s="38"/>
      <c r="D90" s="38"/>
      <c r="E90" s="38"/>
      <c r="F90" s="38"/>
      <c r="G90" s="38"/>
      <c r="H90" s="38"/>
      <c r="I90" s="38"/>
      <c r="J90" s="38"/>
      <c r="K90" s="68">
        <f>C90+E90+G90+I90</f>
        <v>0</v>
      </c>
      <c r="L90" s="68">
        <f>D90+F90+H90+J90</f>
        <v>0</v>
      </c>
      <c r="M90" s="69"/>
      <c r="N90" s="91">
        <f t="shared" ref="M90:N120" si="50">D90</f>
        <v>0</v>
      </c>
      <c r="O90" s="41">
        <f t="shared" si="42"/>
        <v>0</v>
      </c>
    </row>
    <row r="91" spans="1:18" ht="12.75" customHeight="1" outlineLevel="2" x14ac:dyDescent="0.25">
      <c r="A91" s="66">
        <v>2322</v>
      </c>
      <c r="B91" s="34" t="s">
        <v>94</v>
      </c>
      <c r="C91" s="38">
        <v>4200</v>
      </c>
      <c r="D91" s="38"/>
      <c r="E91" s="38">
        <v>3900</v>
      </c>
      <c r="F91" s="38"/>
      <c r="G91" s="38">
        <v>3800</v>
      </c>
      <c r="H91" s="38"/>
      <c r="I91" s="38">
        <v>4800</v>
      </c>
      <c r="J91" s="38"/>
      <c r="K91" s="68">
        <f t="shared" ref="K91:L93" si="51">C91+E91+G91+I91</f>
        <v>16700</v>
      </c>
      <c r="L91" s="68">
        <f t="shared" si="51"/>
        <v>0</v>
      </c>
      <c r="M91" s="69"/>
      <c r="N91" s="91">
        <f t="shared" ref="N91:N93" si="52">D91</f>
        <v>0</v>
      </c>
      <c r="O91" s="41">
        <f t="shared" si="42"/>
        <v>0</v>
      </c>
    </row>
    <row r="92" spans="1:18" ht="12.75" customHeight="1" outlineLevel="2" x14ac:dyDescent="0.25">
      <c r="A92" s="66">
        <v>2329</v>
      </c>
      <c r="B92" s="34" t="s">
        <v>95</v>
      </c>
      <c r="C92" s="38"/>
      <c r="D92" s="38"/>
      <c r="E92" s="38"/>
      <c r="F92" s="38"/>
      <c r="G92" s="38"/>
      <c r="H92" s="38"/>
      <c r="I92" s="38"/>
      <c r="J92" s="38"/>
      <c r="K92" s="68">
        <f t="shared" si="51"/>
        <v>0</v>
      </c>
      <c r="L92" s="68">
        <f t="shared" si="51"/>
        <v>0</v>
      </c>
      <c r="M92" s="69"/>
      <c r="N92" s="91">
        <f t="shared" si="52"/>
        <v>0</v>
      </c>
      <c r="O92" s="41">
        <f t="shared" si="42"/>
        <v>0</v>
      </c>
    </row>
    <row r="93" spans="1:18" ht="12.75" customHeight="1" outlineLevel="2" x14ac:dyDescent="0.25">
      <c r="A93" s="64">
        <v>2330</v>
      </c>
      <c r="B93" s="34" t="s">
        <v>96</v>
      </c>
      <c r="C93" s="38"/>
      <c r="D93" s="38"/>
      <c r="E93" s="38"/>
      <c r="F93" s="38"/>
      <c r="G93" s="38"/>
      <c r="H93" s="38"/>
      <c r="I93" s="38"/>
      <c r="J93" s="38"/>
      <c r="K93" s="68">
        <f t="shared" si="51"/>
        <v>0</v>
      </c>
      <c r="L93" s="68">
        <f t="shared" si="51"/>
        <v>0</v>
      </c>
      <c r="M93" s="69"/>
      <c r="N93" s="91">
        <f t="shared" si="52"/>
        <v>0</v>
      </c>
      <c r="O93" s="41">
        <f t="shared" si="42"/>
        <v>0</v>
      </c>
    </row>
    <row r="94" spans="1:18" s="13" customFormat="1" ht="12" customHeight="1" outlineLevel="2" x14ac:dyDescent="0.25">
      <c r="A94" s="64">
        <v>2340</v>
      </c>
      <c r="B94" s="34" t="s">
        <v>97</v>
      </c>
      <c r="C94" s="196">
        <f t="shared" ref="C94:J94" si="53">C95</f>
        <v>0</v>
      </c>
      <c r="D94" s="196">
        <f t="shared" si="53"/>
        <v>0</v>
      </c>
      <c r="E94" s="196">
        <f t="shared" si="53"/>
        <v>0</v>
      </c>
      <c r="F94" s="196">
        <f t="shared" si="53"/>
        <v>0</v>
      </c>
      <c r="G94" s="196">
        <f t="shared" si="53"/>
        <v>0</v>
      </c>
      <c r="H94" s="196">
        <f t="shared" si="53"/>
        <v>0</v>
      </c>
      <c r="I94" s="196">
        <f t="shared" si="53"/>
        <v>0</v>
      </c>
      <c r="J94" s="196">
        <f t="shared" si="53"/>
        <v>0</v>
      </c>
      <c r="K94" s="196">
        <f>K95</f>
        <v>0</v>
      </c>
      <c r="L94" s="196">
        <f>L95</f>
        <v>0</v>
      </c>
      <c r="M94" s="97">
        <f t="shared" si="50"/>
        <v>0</v>
      </c>
      <c r="N94" s="98">
        <f t="shared" si="50"/>
        <v>0</v>
      </c>
      <c r="O94" s="99">
        <f t="shared" si="42"/>
        <v>0</v>
      </c>
      <c r="R94" s="5"/>
    </row>
    <row r="95" spans="1:18" ht="12.75" customHeight="1" outlineLevel="2" x14ac:dyDescent="0.25">
      <c r="A95" s="66">
        <v>2341</v>
      </c>
      <c r="B95" s="34" t="s">
        <v>98</v>
      </c>
      <c r="C95" s="68">
        <v>0</v>
      </c>
      <c r="D95" s="38"/>
      <c r="E95" s="68"/>
      <c r="F95" s="38"/>
      <c r="G95" s="68"/>
      <c r="H95" s="38"/>
      <c r="I95" s="68"/>
      <c r="J95" s="38"/>
      <c r="K95" s="68">
        <f t="shared" ref="K95:L98" si="54">C95+E95+G95+I95</f>
        <v>0</v>
      </c>
      <c r="L95" s="68">
        <f t="shared" si="54"/>
        <v>0</v>
      </c>
      <c r="M95" s="69"/>
      <c r="N95" s="69">
        <f>D95+F95</f>
        <v>0</v>
      </c>
      <c r="O95" s="41">
        <f t="shared" si="42"/>
        <v>0</v>
      </c>
      <c r="R95" s="13"/>
    </row>
    <row r="96" spans="1:18" s="13" customFormat="1" ht="12.75" customHeight="1" outlineLevel="2" x14ac:dyDescent="0.25">
      <c r="A96" s="64">
        <v>2350</v>
      </c>
      <c r="B96" s="34" t="s">
        <v>99</v>
      </c>
      <c r="C96" s="81">
        <v>10000</v>
      </c>
      <c r="D96" s="38"/>
      <c r="E96" s="81">
        <v>12000</v>
      </c>
      <c r="F96" s="38"/>
      <c r="G96" s="81">
        <v>9000</v>
      </c>
      <c r="H96" s="38"/>
      <c r="I96" s="81">
        <v>9000</v>
      </c>
      <c r="J96" s="38"/>
      <c r="K96" s="68">
        <f t="shared" si="54"/>
        <v>40000</v>
      </c>
      <c r="L96" s="68">
        <f t="shared" si="54"/>
        <v>0</v>
      </c>
      <c r="M96" s="69"/>
      <c r="N96" s="69">
        <f t="shared" ref="N96:N98" si="55">D96+F96</f>
        <v>0</v>
      </c>
      <c r="O96" s="41">
        <f t="shared" si="42"/>
        <v>0</v>
      </c>
      <c r="R96" s="5"/>
    </row>
    <row r="97" spans="1:18" s="13" customFormat="1" ht="12.75" customHeight="1" outlineLevel="2" x14ac:dyDescent="0.25">
      <c r="A97" s="64">
        <v>2390</v>
      </c>
      <c r="B97" s="34" t="s">
        <v>100</v>
      </c>
      <c r="C97" s="81">
        <v>5500</v>
      </c>
      <c r="D97" s="38"/>
      <c r="E97" s="81">
        <v>4500</v>
      </c>
      <c r="F97" s="38"/>
      <c r="G97" s="81">
        <v>5000</v>
      </c>
      <c r="H97" s="38"/>
      <c r="I97" s="81">
        <v>5000</v>
      </c>
      <c r="J97" s="38"/>
      <c r="K97" s="68">
        <f t="shared" si="54"/>
        <v>20000</v>
      </c>
      <c r="L97" s="68">
        <f t="shared" si="54"/>
        <v>0</v>
      </c>
      <c r="M97" s="69"/>
      <c r="N97" s="69">
        <f t="shared" si="55"/>
        <v>0</v>
      </c>
      <c r="O97" s="41">
        <f t="shared" si="42"/>
        <v>0</v>
      </c>
    </row>
    <row r="98" spans="1:18" s="13" customFormat="1" outlineLevel="2" x14ac:dyDescent="0.25">
      <c r="A98" s="78">
        <v>2400</v>
      </c>
      <c r="B98" s="67" t="s">
        <v>101</v>
      </c>
      <c r="C98" s="100"/>
      <c r="D98" s="38"/>
      <c r="E98" s="100"/>
      <c r="F98" s="38"/>
      <c r="G98" s="100"/>
      <c r="H98" s="38"/>
      <c r="I98" s="100"/>
      <c r="J98" s="38"/>
      <c r="K98" s="68">
        <f t="shared" si="54"/>
        <v>0</v>
      </c>
      <c r="L98" s="68">
        <f t="shared" si="54"/>
        <v>0</v>
      </c>
      <c r="M98" s="69"/>
      <c r="N98" s="69">
        <f t="shared" si="55"/>
        <v>0</v>
      </c>
      <c r="O98" s="41">
        <f t="shared" si="42"/>
        <v>0</v>
      </c>
    </row>
    <row r="99" spans="1:18" ht="12.9" customHeight="1" outlineLevel="2" x14ac:dyDescent="0.25">
      <c r="A99" s="78">
        <v>2500</v>
      </c>
      <c r="B99" s="67" t="s">
        <v>102</v>
      </c>
      <c r="C99" s="80">
        <f t="shared" ref="C99:J99" si="56">C100+C105</f>
        <v>29876</v>
      </c>
      <c r="D99" s="80">
        <f t="shared" si="56"/>
        <v>0</v>
      </c>
      <c r="E99" s="80">
        <f t="shared" si="56"/>
        <v>25474</v>
      </c>
      <c r="F99" s="80">
        <f t="shared" si="56"/>
        <v>0</v>
      </c>
      <c r="G99" s="80">
        <f t="shared" si="56"/>
        <v>21350</v>
      </c>
      <c r="H99" s="80">
        <f t="shared" si="56"/>
        <v>0</v>
      </c>
      <c r="I99" s="80">
        <f t="shared" si="56"/>
        <v>29350</v>
      </c>
      <c r="J99" s="80">
        <f t="shared" si="56"/>
        <v>0</v>
      </c>
      <c r="K99" s="80">
        <f>K100+K105</f>
        <v>106050</v>
      </c>
      <c r="L99" s="80">
        <f>L100+L105</f>
        <v>0</v>
      </c>
      <c r="M99" s="94"/>
      <c r="N99" s="94">
        <f>D99+F99</f>
        <v>0</v>
      </c>
      <c r="O99" s="93">
        <f t="shared" si="42"/>
        <v>0</v>
      </c>
      <c r="R99" s="13"/>
    </row>
    <row r="100" spans="1:18" s="13" customFormat="1" ht="12.75" customHeight="1" outlineLevel="2" x14ac:dyDescent="0.25">
      <c r="A100" s="64">
        <v>2510</v>
      </c>
      <c r="B100" s="34" t="s">
        <v>103</v>
      </c>
      <c r="C100" s="65">
        <f t="shared" ref="C100:J100" si="57">SUM(C101:C104)</f>
        <v>29876</v>
      </c>
      <c r="D100" s="65">
        <f t="shared" si="57"/>
        <v>0</v>
      </c>
      <c r="E100" s="65">
        <f t="shared" si="57"/>
        <v>25474</v>
      </c>
      <c r="F100" s="65">
        <f t="shared" si="57"/>
        <v>0</v>
      </c>
      <c r="G100" s="65">
        <f t="shared" si="57"/>
        <v>21350</v>
      </c>
      <c r="H100" s="65">
        <f t="shared" si="57"/>
        <v>0</v>
      </c>
      <c r="I100" s="65">
        <f t="shared" si="57"/>
        <v>29350</v>
      </c>
      <c r="J100" s="65">
        <f t="shared" si="57"/>
        <v>0</v>
      </c>
      <c r="K100" s="65">
        <f>SUM(K101:K104)</f>
        <v>106050</v>
      </c>
      <c r="L100" s="65">
        <f>SUM(L101:L104)</f>
        <v>0</v>
      </c>
      <c r="M100" s="94"/>
      <c r="N100" s="94">
        <f>D100+F100</f>
        <v>0</v>
      </c>
      <c r="O100" s="95">
        <f t="shared" si="42"/>
        <v>0</v>
      </c>
      <c r="R100" s="5"/>
    </row>
    <row r="101" spans="1:18" s="13" customFormat="1" ht="12.75" customHeight="1" outlineLevel="2" x14ac:dyDescent="0.25">
      <c r="A101" s="66">
        <v>2512</v>
      </c>
      <c r="B101" s="34" t="s">
        <v>104</v>
      </c>
      <c r="C101" s="38">
        <v>18876</v>
      </c>
      <c r="D101" s="38"/>
      <c r="E101" s="38">
        <v>25124</v>
      </c>
      <c r="F101" s="38"/>
      <c r="G101" s="38">
        <v>21000</v>
      </c>
      <c r="H101" s="38"/>
      <c r="I101" s="38">
        <v>29000</v>
      </c>
      <c r="J101" s="38"/>
      <c r="K101" s="68">
        <f>C101+E101+G101+I101</f>
        <v>94000</v>
      </c>
      <c r="L101" s="68">
        <f>D101+F101+H101+J101</f>
        <v>0</v>
      </c>
      <c r="M101" s="69"/>
      <c r="N101" s="91">
        <f t="shared" si="50"/>
        <v>0</v>
      </c>
      <c r="O101" s="41">
        <f t="shared" si="42"/>
        <v>0</v>
      </c>
    </row>
    <row r="102" spans="1:18" s="13" customFormat="1" ht="12.9" customHeight="1" outlineLevel="2" x14ac:dyDescent="0.25">
      <c r="A102" s="66">
        <v>2513</v>
      </c>
      <c r="B102" s="34" t="s">
        <v>105</v>
      </c>
      <c r="C102" s="38">
        <v>10650</v>
      </c>
      <c r="D102" s="38"/>
      <c r="E102" s="38"/>
      <c r="F102" s="38"/>
      <c r="G102" s="38"/>
      <c r="H102" s="38"/>
      <c r="I102" s="38"/>
      <c r="J102" s="38"/>
      <c r="K102" s="68">
        <f t="shared" ref="K102:L105" si="58">C102+E102+G102+I102</f>
        <v>10650</v>
      </c>
      <c r="L102" s="68">
        <f t="shared" si="58"/>
        <v>0</v>
      </c>
      <c r="M102" s="69"/>
      <c r="N102" s="91">
        <f t="shared" ref="N102:N105" si="59">D102</f>
        <v>0</v>
      </c>
      <c r="O102" s="41">
        <f t="shared" si="42"/>
        <v>0</v>
      </c>
    </row>
    <row r="103" spans="1:18" s="13" customFormat="1" ht="12.75" customHeight="1" outlineLevel="2" x14ac:dyDescent="0.25">
      <c r="A103" s="66">
        <v>2516</v>
      </c>
      <c r="B103" s="34" t="s">
        <v>106</v>
      </c>
      <c r="C103" s="38">
        <v>50</v>
      </c>
      <c r="D103" s="38"/>
      <c r="E103" s="38">
        <v>50</v>
      </c>
      <c r="F103" s="38"/>
      <c r="G103" s="38">
        <v>50</v>
      </c>
      <c r="H103" s="38"/>
      <c r="I103" s="38">
        <v>50</v>
      </c>
      <c r="J103" s="38"/>
      <c r="K103" s="68">
        <f t="shared" si="58"/>
        <v>200</v>
      </c>
      <c r="L103" s="68">
        <f t="shared" si="58"/>
        <v>0</v>
      </c>
      <c r="M103" s="69"/>
      <c r="N103" s="91">
        <f t="shared" si="59"/>
        <v>0</v>
      </c>
      <c r="O103" s="41">
        <f t="shared" si="42"/>
        <v>0</v>
      </c>
    </row>
    <row r="104" spans="1:18" s="13" customFormat="1" ht="12.75" customHeight="1" outlineLevel="2" x14ac:dyDescent="0.25">
      <c r="A104" s="102">
        <v>2519</v>
      </c>
      <c r="B104" s="103" t="s">
        <v>107</v>
      </c>
      <c r="C104" s="104">
        <v>300</v>
      </c>
      <c r="D104" s="104"/>
      <c r="E104" s="104">
        <v>300</v>
      </c>
      <c r="F104" s="104"/>
      <c r="G104" s="104">
        <v>300</v>
      </c>
      <c r="H104" s="104"/>
      <c r="I104" s="104">
        <v>300</v>
      </c>
      <c r="J104" s="104"/>
      <c r="K104" s="68">
        <f t="shared" si="58"/>
        <v>1200</v>
      </c>
      <c r="L104" s="68">
        <f t="shared" si="58"/>
        <v>0</v>
      </c>
      <c r="M104" s="69"/>
      <c r="N104" s="91">
        <f t="shared" si="59"/>
        <v>0</v>
      </c>
      <c r="O104" s="41">
        <f t="shared" si="42"/>
        <v>0</v>
      </c>
    </row>
    <row r="105" spans="1:18" s="13" customFormat="1" ht="12.75" customHeight="1" outlineLevel="2" x14ac:dyDescent="0.25">
      <c r="A105" s="105">
        <v>2520</v>
      </c>
      <c r="B105" s="106" t="s">
        <v>108</v>
      </c>
      <c r="C105" s="38"/>
      <c r="D105" s="38"/>
      <c r="E105" s="38"/>
      <c r="F105" s="38"/>
      <c r="G105" s="38"/>
      <c r="H105" s="38"/>
      <c r="I105" s="38"/>
      <c r="J105" s="38"/>
      <c r="K105" s="68">
        <f t="shared" si="58"/>
        <v>0</v>
      </c>
      <c r="L105" s="68">
        <f t="shared" si="58"/>
        <v>0</v>
      </c>
      <c r="M105" s="69"/>
      <c r="N105" s="91">
        <f t="shared" si="59"/>
        <v>0</v>
      </c>
      <c r="O105" s="109">
        <f t="shared" si="42"/>
        <v>0</v>
      </c>
    </row>
    <row r="106" spans="1:18" outlineLevel="2" x14ac:dyDescent="0.25">
      <c r="A106" s="84">
        <v>4000</v>
      </c>
      <c r="B106" s="85" t="s">
        <v>109</v>
      </c>
      <c r="C106" s="86">
        <f t="shared" ref="C106:E107" si="60">C107</f>
        <v>0</v>
      </c>
      <c r="D106" s="86">
        <f t="shared" si="60"/>
        <v>0</v>
      </c>
      <c r="E106" s="86">
        <f t="shared" si="60"/>
        <v>0</v>
      </c>
      <c r="F106" s="110"/>
      <c r="G106" s="86">
        <f>G107</f>
        <v>0</v>
      </c>
      <c r="H106" s="110"/>
      <c r="I106" s="86">
        <f t="shared" ref="I106:L107" si="61">I107</f>
        <v>0</v>
      </c>
      <c r="J106" s="86">
        <f t="shared" si="61"/>
        <v>0</v>
      </c>
      <c r="K106" s="86">
        <f t="shared" si="61"/>
        <v>0</v>
      </c>
      <c r="L106" s="86">
        <f t="shared" si="61"/>
        <v>0</v>
      </c>
      <c r="M106" s="111">
        <f t="shared" si="50"/>
        <v>0</v>
      </c>
      <c r="N106" s="111">
        <f t="shared" si="50"/>
        <v>0</v>
      </c>
      <c r="O106" s="112">
        <f t="shared" si="42"/>
        <v>0</v>
      </c>
      <c r="R106" s="13"/>
    </row>
    <row r="107" spans="1:18" s="13" customFormat="1" ht="15.75" customHeight="1" outlineLevel="2" x14ac:dyDescent="0.25">
      <c r="A107" s="60">
        <v>4200</v>
      </c>
      <c r="B107" s="28" t="s">
        <v>110</v>
      </c>
      <c r="C107" s="61">
        <f t="shared" si="60"/>
        <v>0</v>
      </c>
      <c r="D107" s="61">
        <f t="shared" si="60"/>
        <v>0</v>
      </c>
      <c r="E107" s="61">
        <f t="shared" si="60"/>
        <v>0</v>
      </c>
      <c r="F107" s="113"/>
      <c r="G107" s="61">
        <f>G108</f>
        <v>0</v>
      </c>
      <c r="H107" s="113"/>
      <c r="I107" s="61">
        <f t="shared" si="61"/>
        <v>0</v>
      </c>
      <c r="J107" s="61">
        <f t="shared" si="61"/>
        <v>0</v>
      </c>
      <c r="K107" s="61">
        <f t="shared" si="61"/>
        <v>0</v>
      </c>
      <c r="L107" s="61">
        <f t="shared" si="61"/>
        <v>0</v>
      </c>
      <c r="M107" s="114">
        <f t="shared" si="50"/>
        <v>0</v>
      </c>
      <c r="N107" s="115">
        <f t="shared" si="50"/>
        <v>0</v>
      </c>
      <c r="O107" s="116">
        <f t="shared" si="42"/>
        <v>0</v>
      </c>
      <c r="R107" s="5"/>
    </row>
    <row r="108" spans="1:18" s="13" customFormat="1" ht="15.75" customHeight="1" outlineLevel="2" x14ac:dyDescent="0.25">
      <c r="A108" s="64">
        <v>4250</v>
      </c>
      <c r="B108" s="34" t="s">
        <v>111</v>
      </c>
      <c r="C108" s="81">
        <v>0</v>
      </c>
      <c r="D108" s="38">
        <v>0</v>
      </c>
      <c r="E108" s="81"/>
      <c r="F108" s="38"/>
      <c r="G108" s="81"/>
      <c r="H108" s="38"/>
      <c r="I108" s="81"/>
      <c r="J108" s="38"/>
      <c r="K108" s="81">
        <f>C108+E108+G108+I108</f>
        <v>0</v>
      </c>
      <c r="L108" s="81">
        <f>D108+F108+H108+J108</f>
        <v>0</v>
      </c>
      <c r="M108" s="107">
        <f t="shared" si="50"/>
        <v>0</v>
      </c>
      <c r="N108" s="108">
        <f t="shared" si="50"/>
        <v>0</v>
      </c>
      <c r="O108" s="109">
        <f t="shared" si="42"/>
        <v>0</v>
      </c>
    </row>
    <row r="109" spans="1:18" s="120" customFormat="1" outlineLevel="2" x14ac:dyDescent="0.25">
      <c r="A109" s="117">
        <v>5000</v>
      </c>
      <c r="B109" s="118" t="s">
        <v>112</v>
      </c>
      <c r="C109" s="86">
        <f t="shared" ref="C109:H109" si="62">C110+C112</f>
        <v>210219</v>
      </c>
      <c r="D109" s="86">
        <f t="shared" si="62"/>
        <v>0</v>
      </c>
      <c r="E109" s="86">
        <f t="shared" si="62"/>
        <v>324410</v>
      </c>
      <c r="F109" s="86">
        <f t="shared" si="62"/>
        <v>0</v>
      </c>
      <c r="G109" s="86">
        <f t="shared" si="62"/>
        <v>115031</v>
      </c>
      <c r="H109" s="86">
        <f t="shared" si="62"/>
        <v>0</v>
      </c>
      <c r="I109" s="86">
        <f>I110+I112</f>
        <v>380885</v>
      </c>
      <c r="J109" s="86">
        <f>J110+J112</f>
        <v>0</v>
      </c>
      <c r="K109" s="86">
        <f>K110+K112</f>
        <v>1030545</v>
      </c>
      <c r="L109" s="86">
        <f>L110+L112</f>
        <v>0</v>
      </c>
      <c r="M109" s="87"/>
      <c r="N109" s="87">
        <f t="shared" ref="M109:N113" si="63">D109+F109</f>
        <v>0</v>
      </c>
      <c r="O109" s="119">
        <f t="shared" si="42"/>
        <v>0</v>
      </c>
      <c r="R109" s="13"/>
    </row>
    <row r="110" spans="1:18" s="123" customFormat="1" outlineLevel="2" x14ac:dyDescent="0.25">
      <c r="A110" s="121">
        <v>5100</v>
      </c>
      <c r="B110" s="122" t="s">
        <v>113</v>
      </c>
      <c r="C110" s="61">
        <f t="shared" ref="C110:J110" si="64">C111</f>
        <v>4000</v>
      </c>
      <c r="D110" s="61">
        <f t="shared" si="64"/>
        <v>0</v>
      </c>
      <c r="E110" s="61">
        <f t="shared" si="64"/>
        <v>6500</v>
      </c>
      <c r="F110" s="61">
        <f t="shared" si="64"/>
        <v>0</v>
      </c>
      <c r="G110" s="61">
        <f t="shared" si="64"/>
        <v>6000</v>
      </c>
      <c r="H110" s="61">
        <f t="shared" si="64"/>
        <v>0</v>
      </c>
      <c r="I110" s="61">
        <f t="shared" si="64"/>
        <v>8500</v>
      </c>
      <c r="J110" s="61">
        <f t="shared" si="64"/>
        <v>0</v>
      </c>
      <c r="K110" s="61">
        <f>K111</f>
        <v>25000</v>
      </c>
      <c r="L110" s="61">
        <f>L111</f>
        <v>0</v>
      </c>
      <c r="M110" s="114"/>
      <c r="N110" s="114">
        <f t="shared" si="63"/>
        <v>0</v>
      </c>
      <c r="O110" s="116">
        <f t="shared" si="42"/>
        <v>0</v>
      </c>
      <c r="R110" s="120"/>
    </row>
    <row r="111" spans="1:18" s="123" customFormat="1" ht="16.5" customHeight="1" outlineLevel="2" x14ac:dyDescent="0.25">
      <c r="A111" s="124">
        <v>5120</v>
      </c>
      <c r="B111" s="125" t="s">
        <v>114</v>
      </c>
      <c r="C111" s="81">
        <v>4000</v>
      </c>
      <c r="D111" s="38"/>
      <c r="E111" s="81">
        <v>6500</v>
      </c>
      <c r="F111" s="38"/>
      <c r="G111" s="81">
        <v>6000</v>
      </c>
      <c r="H111" s="38"/>
      <c r="I111" s="81">
        <v>8500</v>
      </c>
      <c r="J111" s="38"/>
      <c r="K111" s="38">
        <f>C111+E111+G111+I111</f>
        <v>25000</v>
      </c>
      <c r="L111" s="38">
        <f>D111+F111+H111+J111</f>
        <v>0</v>
      </c>
      <c r="M111" s="201"/>
      <c r="N111" s="201">
        <f t="shared" si="63"/>
        <v>0</v>
      </c>
      <c r="O111" s="202">
        <f t="shared" si="42"/>
        <v>0</v>
      </c>
    </row>
    <row r="112" spans="1:18" s="127" customFormat="1" outlineLevel="2" x14ac:dyDescent="0.25">
      <c r="A112" s="126">
        <v>5200</v>
      </c>
      <c r="B112" s="125" t="s">
        <v>115</v>
      </c>
      <c r="C112" s="80">
        <f t="shared" ref="C112:H112" si="65">C113+C114+C118+C119+C120</f>
        <v>206219</v>
      </c>
      <c r="D112" s="80">
        <f t="shared" si="65"/>
        <v>0</v>
      </c>
      <c r="E112" s="80">
        <f t="shared" si="65"/>
        <v>317910</v>
      </c>
      <c r="F112" s="80">
        <f t="shared" si="65"/>
        <v>0</v>
      </c>
      <c r="G112" s="80">
        <f t="shared" si="65"/>
        <v>109031</v>
      </c>
      <c r="H112" s="80">
        <f t="shared" si="65"/>
        <v>0</v>
      </c>
      <c r="I112" s="80">
        <f>I113+I114+I118+I119+I120</f>
        <v>372385</v>
      </c>
      <c r="J112" s="80">
        <f>J113+J114+J118+J119+J120</f>
        <v>0</v>
      </c>
      <c r="K112" s="80">
        <f>K113+K114+K118+K119+K120</f>
        <v>1005545</v>
      </c>
      <c r="L112" s="80">
        <f>L113+L114+L118+L119+L120</f>
        <v>0</v>
      </c>
      <c r="M112" s="92"/>
      <c r="N112" s="92">
        <f t="shared" si="63"/>
        <v>0</v>
      </c>
      <c r="O112" s="93">
        <f t="shared" si="42"/>
        <v>0</v>
      </c>
      <c r="R112" s="123"/>
    </row>
    <row r="113" spans="1:18" s="127" customFormat="1" outlineLevel="2" x14ac:dyDescent="0.25">
      <c r="A113" s="124">
        <v>5220</v>
      </c>
      <c r="B113" s="125" t="s">
        <v>116</v>
      </c>
      <c r="C113" s="128">
        <v>0</v>
      </c>
      <c r="D113" s="129">
        <v>0</v>
      </c>
      <c r="E113" s="128"/>
      <c r="F113" s="129"/>
      <c r="G113" s="128"/>
      <c r="H113" s="129"/>
      <c r="I113" s="128"/>
      <c r="J113" s="129"/>
      <c r="K113" s="38">
        <f t="shared" ref="K113:L113" si="66">C113+E113+G113+I113</f>
        <v>0</v>
      </c>
      <c r="L113" s="38">
        <f t="shared" si="66"/>
        <v>0</v>
      </c>
      <c r="M113" s="69">
        <f t="shared" si="63"/>
        <v>0</v>
      </c>
      <c r="N113" s="69">
        <f t="shared" si="63"/>
        <v>0</v>
      </c>
      <c r="O113" s="41">
        <f t="shared" si="42"/>
        <v>0</v>
      </c>
    </row>
    <row r="114" spans="1:18" s="127" customFormat="1" ht="12.75" customHeight="1" outlineLevel="2" x14ac:dyDescent="0.25">
      <c r="A114" s="124">
        <v>5230</v>
      </c>
      <c r="B114" s="125" t="s">
        <v>117</v>
      </c>
      <c r="C114" s="65">
        <f>SUM(C115:C117)</f>
        <v>149000</v>
      </c>
      <c r="D114" s="65">
        <f t="shared" ref="D114:J114" si="67">SUM(D115:D117)</f>
        <v>0</v>
      </c>
      <c r="E114" s="65">
        <f t="shared" si="67"/>
        <v>68000</v>
      </c>
      <c r="F114" s="65">
        <f t="shared" si="67"/>
        <v>0</v>
      </c>
      <c r="G114" s="65">
        <f t="shared" si="67"/>
        <v>67031</v>
      </c>
      <c r="H114" s="65">
        <f t="shared" si="67"/>
        <v>0</v>
      </c>
      <c r="I114" s="65">
        <f t="shared" si="67"/>
        <v>74968</v>
      </c>
      <c r="J114" s="65">
        <f t="shared" si="67"/>
        <v>0</v>
      </c>
      <c r="K114" s="65">
        <f>SUM(K115:K117)</f>
        <v>358999</v>
      </c>
      <c r="L114" s="65">
        <f t="shared" ref="L114:O114" si="68">SUM(L115:L117)</f>
        <v>0</v>
      </c>
      <c r="M114" s="65">
        <f>SUM(M115:M117)</f>
        <v>0</v>
      </c>
      <c r="N114" s="65">
        <f t="shared" si="68"/>
        <v>0</v>
      </c>
      <c r="O114" s="65">
        <f t="shared" si="68"/>
        <v>0</v>
      </c>
    </row>
    <row r="115" spans="1:18" s="131" customFormat="1" ht="12.75" customHeight="1" outlineLevel="2" x14ac:dyDescent="0.25">
      <c r="A115" s="130">
        <v>5231</v>
      </c>
      <c r="B115" s="125" t="s">
        <v>118</v>
      </c>
      <c r="C115" s="38">
        <v>80000</v>
      </c>
      <c r="D115" s="38"/>
      <c r="E115" s="38"/>
      <c r="F115" s="38"/>
      <c r="G115" s="38"/>
      <c r="H115" s="38"/>
      <c r="I115" s="38"/>
      <c r="J115" s="38"/>
      <c r="K115" s="38">
        <f>C115+E115+G115+I115</f>
        <v>80000</v>
      </c>
      <c r="L115" s="38">
        <f>D115+F115+H115+J115</f>
        <v>0</v>
      </c>
      <c r="M115" s="69"/>
      <c r="N115" s="69">
        <f t="shared" ref="N115:N119" si="69">D115+F115</f>
        <v>0</v>
      </c>
      <c r="O115" s="41">
        <f t="shared" si="42"/>
        <v>0</v>
      </c>
      <c r="R115" s="127"/>
    </row>
    <row r="116" spans="1:18" s="131" customFormat="1" ht="12.75" customHeight="1" outlineLevel="2" x14ac:dyDescent="0.25">
      <c r="A116" s="130">
        <v>5238</v>
      </c>
      <c r="B116" s="125" t="s">
        <v>119</v>
      </c>
      <c r="C116" s="38">
        <v>69000</v>
      </c>
      <c r="D116" s="38"/>
      <c r="E116" s="38">
        <v>68000</v>
      </c>
      <c r="F116" s="38"/>
      <c r="G116" s="38">
        <v>67031</v>
      </c>
      <c r="H116" s="38"/>
      <c r="I116" s="38">
        <v>74968</v>
      </c>
      <c r="J116" s="38"/>
      <c r="K116" s="38">
        <f t="shared" ref="K116:L120" si="70">C116+E116+G116+I116</f>
        <v>278999</v>
      </c>
      <c r="L116" s="38">
        <f t="shared" si="70"/>
        <v>0</v>
      </c>
      <c r="M116" s="69"/>
      <c r="N116" s="69">
        <f t="shared" si="69"/>
        <v>0</v>
      </c>
      <c r="O116" s="41">
        <f t="shared" si="42"/>
        <v>0</v>
      </c>
    </row>
    <row r="117" spans="1:18" s="131" customFormat="1" ht="12.75" customHeight="1" outlineLevel="2" x14ac:dyDescent="0.25">
      <c r="A117" s="132">
        <v>5239</v>
      </c>
      <c r="B117" s="133" t="s">
        <v>120</v>
      </c>
      <c r="C117" s="44"/>
      <c r="D117" s="44"/>
      <c r="E117" s="44"/>
      <c r="F117" s="44"/>
      <c r="G117" s="44"/>
      <c r="H117" s="44"/>
      <c r="I117" s="44"/>
      <c r="J117" s="44"/>
      <c r="K117" s="104">
        <f t="shared" si="70"/>
        <v>0</v>
      </c>
      <c r="L117" s="104">
        <f t="shared" si="70"/>
        <v>0</v>
      </c>
      <c r="M117" s="69"/>
      <c r="N117" s="69">
        <f t="shared" si="69"/>
        <v>0</v>
      </c>
      <c r="O117" s="109">
        <f t="shared" si="42"/>
        <v>0</v>
      </c>
    </row>
    <row r="118" spans="1:18" s="131" customFormat="1" ht="12.75" customHeight="1" outlineLevel="2" x14ac:dyDescent="0.25">
      <c r="A118" s="134">
        <v>5240</v>
      </c>
      <c r="B118" s="135" t="s">
        <v>121</v>
      </c>
      <c r="C118" s="136">
        <v>31500</v>
      </c>
      <c r="D118" s="136"/>
      <c r="E118" s="136">
        <v>249910</v>
      </c>
      <c r="F118" s="136"/>
      <c r="G118" s="136">
        <v>42000</v>
      </c>
      <c r="H118" s="136"/>
      <c r="I118" s="136">
        <v>37000</v>
      </c>
      <c r="J118" s="136"/>
      <c r="K118" s="137">
        <f t="shared" si="70"/>
        <v>360410</v>
      </c>
      <c r="L118" s="137">
        <f t="shared" si="70"/>
        <v>0</v>
      </c>
      <c r="M118" s="138"/>
      <c r="N118" s="138">
        <f t="shared" si="69"/>
        <v>0</v>
      </c>
      <c r="O118" s="139">
        <f t="shared" si="42"/>
        <v>0</v>
      </c>
    </row>
    <row r="119" spans="1:18" s="131" customFormat="1" ht="12.75" customHeight="1" outlineLevel="2" x14ac:dyDescent="0.25">
      <c r="A119" s="134">
        <v>5250</v>
      </c>
      <c r="B119" s="135" t="s">
        <v>122</v>
      </c>
      <c r="C119" s="136">
        <v>25719</v>
      </c>
      <c r="D119" s="136"/>
      <c r="E119" s="136"/>
      <c r="F119" s="136"/>
      <c r="G119" s="136"/>
      <c r="H119" s="136"/>
      <c r="I119" s="136">
        <v>260417</v>
      </c>
      <c r="J119" s="136"/>
      <c r="K119" s="137">
        <f t="shared" si="70"/>
        <v>286136</v>
      </c>
      <c r="L119" s="137">
        <f t="shared" si="70"/>
        <v>0</v>
      </c>
      <c r="M119" s="138"/>
      <c r="N119" s="138">
        <f t="shared" si="69"/>
        <v>0</v>
      </c>
      <c r="O119" s="139">
        <f t="shared" si="42"/>
        <v>0</v>
      </c>
    </row>
    <row r="120" spans="1:18" s="131" customFormat="1" ht="12.75" customHeight="1" outlineLevel="2" x14ac:dyDescent="0.25">
      <c r="A120" s="140">
        <v>5270</v>
      </c>
      <c r="B120" s="135" t="s">
        <v>123</v>
      </c>
      <c r="C120" s="136"/>
      <c r="D120" s="136"/>
      <c r="E120" s="136"/>
      <c r="F120" s="136"/>
      <c r="G120" s="136"/>
      <c r="H120" s="136"/>
      <c r="I120" s="136"/>
      <c r="J120" s="136"/>
      <c r="K120" s="137">
        <f t="shared" si="70"/>
        <v>0</v>
      </c>
      <c r="L120" s="137">
        <f t="shared" si="70"/>
        <v>0</v>
      </c>
      <c r="M120" s="138">
        <f t="shared" si="50"/>
        <v>0</v>
      </c>
      <c r="N120" s="138">
        <f t="shared" si="50"/>
        <v>0</v>
      </c>
      <c r="O120" s="139">
        <f t="shared" si="42"/>
        <v>0</v>
      </c>
    </row>
    <row r="121" spans="1:18" s="131" customFormat="1" outlineLevel="1" x14ac:dyDescent="0.25">
      <c r="A121" s="141"/>
      <c r="B121" s="142" t="s">
        <v>124</v>
      </c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4"/>
      <c r="N121" s="144"/>
      <c r="O121" s="145"/>
    </row>
    <row r="122" spans="1:18" s="131" customFormat="1" outlineLevel="1" x14ac:dyDescent="0.25">
      <c r="A122" s="141"/>
      <c r="B122" s="146" t="s">
        <v>125</v>
      </c>
      <c r="C122" s="147">
        <f>C10-C17</f>
        <v>-0.14000000013038516</v>
      </c>
      <c r="D122" s="147">
        <f t="shared" ref="D122:M122" si="71">D10-D17</f>
        <v>0</v>
      </c>
      <c r="E122" s="147">
        <f t="shared" si="71"/>
        <v>7.0000000298023224E-2</v>
      </c>
      <c r="F122" s="198">
        <f>F10-F17</f>
        <v>0</v>
      </c>
      <c r="G122" s="147">
        <f t="shared" si="71"/>
        <v>4.9999999813735485E-2</v>
      </c>
      <c r="H122" s="147">
        <f t="shared" si="71"/>
        <v>0</v>
      </c>
      <c r="I122" s="147">
        <f t="shared" si="71"/>
        <v>0.2900000000372529</v>
      </c>
      <c r="J122" s="147">
        <f t="shared" si="71"/>
        <v>0</v>
      </c>
      <c r="K122" s="147">
        <f t="shared" si="71"/>
        <v>0.26999999955296516</v>
      </c>
      <c r="L122" s="147">
        <f t="shared" si="71"/>
        <v>0</v>
      </c>
      <c r="M122" s="148">
        <f t="shared" si="71"/>
        <v>0</v>
      </c>
      <c r="N122" s="144"/>
      <c r="O122" s="145"/>
    </row>
    <row r="123" spans="1:18" s="131" customFormat="1" outlineLevel="1" x14ac:dyDescent="0.25">
      <c r="A123" s="141"/>
      <c r="B123" s="146" t="s">
        <v>126</v>
      </c>
      <c r="C123" s="147">
        <v>719737.87</v>
      </c>
      <c r="D123" s="147"/>
      <c r="E123" s="147">
        <f>C124</f>
        <v>1117692</v>
      </c>
      <c r="F123" s="147"/>
      <c r="G123" s="147">
        <f>E124</f>
        <v>915316</v>
      </c>
      <c r="H123" s="147">
        <f>F124</f>
        <v>0</v>
      </c>
      <c r="I123" s="147">
        <f>G124</f>
        <v>928300</v>
      </c>
      <c r="J123" s="147">
        <f>H124</f>
        <v>0</v>
      </c>
      <c r="K123" s="147">
        <v>719738</v>
      </c>
      <c r="L123" s="147"/>
      <c r="M123" s="144"/>
      <c r="N123" s="144"/>
      <c r="O123" s="145"/>
    </row>
    <row r="124" spans="1:18" s="131" customFormat="1" outlineLevel="1" x14ac:dyDescent="0.25">
      <c r="A124" s="141"/>
      <c r="B124" s="146" t="s">
        <v>127</v>
      </c>
      <c r="C124" s="147">
        <v>1117692</v>
      </c>
      <c r="D124" s="147"/>
      <c r="E124" s="147">
        <v>915316</v>
      </c>
      <c r="F124" s="147"/>
      <c r="G124" s="147">
        <v>928300</v>
      </c>
      <c r="H124" s="149">
        <f t="shared" ref="H124:J124" si="72">H123+H122</f>
        <v>0</v>
      </c>
      <c r="I124" s="147">
        <v>550000</v>
      </c>
      <c r="J124" s="149">
        <f t="shared" si="72"/>
        <v>0</v>
      </c>
      <c r="K124" s="147">
        <v>550000</v>
      </c>
      <c r="L124" s="147">
        <f>L123+L122</f>
        <v>0</v>
      </c>
      <c r="M124" s="144"/>
      <c r="N124" s="144"/>
      <c r="O124" s="145"/>
    </row>
    <row r="125" spans="1:18" x14ac:dyDescent="0.25">
      <c r="A125" s="150"/>
      <c r="B125" s="151" t="s">
        <v>139</v>
      </c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3"/>
      <c r="N125" s="154"/>
      <c r="O125" s="155"/>
    </row>
    <row r="126" spans="1:18" x14ac:dyDescent="0.25">
      <c r="A126" s="156"/>
      <c r="B126" s="157" t="s">
        <v>128</v>
      </c>
      <c r="C126" s="158">
        <f t="shared" ref="C126:I126" si="73">SUM(C127:C129)</f>
        <v>3223049</v>
      </c>
      <c r="D126" s="158">
        <f t="shared" si="73"/>
        <v>0</v>
      </c>
      <c r="E126" s="158">
        <f t="shared" si="73"/>
        <v>3429958</v>
      </c>
      <c r="F126" s="158">
        <f t="shared" si="73"/>
        <v>0</v>
      </c>
      <c r="G126" s="158">
        <f t="shared" si="73"/>
        <v>3273497</v>
      </c>
      <c r="H126" s="158">
        <f t="shared" si="73"/>
        <v>0</v>
      </c>
      <c r="I126" s="158">
        <f t="shared" si="73"/>
        <v>3564146</v>
      </c>
      <c r="J126" s="158">
        <f t="shared" ref="J126" si="74">SUM(J127:J129)</f>
        <v>0</v>
      </c>
      <c r="K126" s="158">
        <f>SUM(K127:K129)</f>
        <v>13490650</v>
      </c>
      <c r="L126" s="158">
        <f>SUM(L127:L129)</f>
        <v>0</v>
      </c>
      <c r="M126" s="87">
        <f>C126+E126</f>
        <v>6653007</v>
      </c>
      <c r="N126" s="87">
        <f>D126+F126</f>
        <v>0</v>
      </c>
      <c r="O126" s="119">
        <f>M126-N126</f>
        <v>6653007</v>
      </c>
    </row>
    <row r="127" spans="1:18" x14ac:dyDescent="0.25">
      <c r="A127" s="159"/>
      <c r="B127" s="160" t="s">
        <v>129</v>
      </c>
      <c r="C127" s="101">
        <f t="shared" ref="C127:L127" si="75">C11</f>
        <v>3173049</v>
      </c>
      <c r="D127" s="101">
        <f t="shared" si="75"/>
        <v>0</v>
      </c>
      <c r="E127" s="101">
        <f t="shared" si="75"/>
        <v>3379958</v>
      </c>
      <c r="F127" s="101">
        <f t="shared" si="75"/>
        <v>0</v>
      </c>
      <c r="G127" s="101">
        <f t="shared" si="75"/>
        <v>3223497</v>
      </c>
      <c r="H127" s="101">
        <f t="shared" si="75"/>
        <v>0</v>
      </c>
      <c r="I127" s="101">
        <f t="shared" si="75"/>
        <v>3514146</v>
      </c>
      <c r="J127" s="101">
        <f t="shared" si="75"/>
        <v>0</v>
      </c>
      <c r="K127" s="101">
        <f>K11</f>
        <v>13290650</v>
      </c>
      <c r="L127" s="101">
        <f t="shared" si="75"/>
        <v>0</v>
      </c>
      <c r="M127" s="161">
        <f>C127+E127</f>
        <v>6553007</v>
      </c>
      <c r="N127" s="161">
        <f>D127+F127</f>
        <v>0</v>
      </c>
      <c r="O127" s="214">
        <f>M127-N127</f>
        <v>6553007</v>
      </c>
    </row>
    <row r="128" spans="1:18" x14ac:dyDescent="0.25">
      <c r="A128" s="159"/>
      <c r="B128" s="163" t="s">
        <v>130</v>
      </c>
      <c r="C128" s="101">
        <f t="shared" ref="C128:L128" si="76">C12</f>
        <v>0</v>
      </c>
      <c r="D128" s="101">
        <f t="shared" si="76"/>
        <v>0</v>
      </c>
      <c r="E128" s="101">
        <f t="shared" si="76"/>
        <v>0</v>
      </c>
      <c r="F128" s="101">
        <f t="shared" si="76"/>
        <v>0</v>
      </c>
      <c r="G128" s="101">
        <f t="shared" si="76"/>
        <v>0</v>
      </c>
      <c r="H128" s="101">
        <f t="shared" si="76"/>
        <v>0</v>
      </c>
      <c r="I128" s="101">
        <f t="shared" si="76"/>
        <v>0</v>
      </c>
      <c r="J128" s="101">
        <f t="shared" si="76"/>
        <v>0</v>
      </c>
      <c r="K128" s="101">
        <f t="shared" si="76"/>
        <v>0</v>
      </c>
      <c r="L128" s="101">
        <f t="shared" si="76"/>
        <v>0</v>
      </c>
      <c r="M128" s="161">
        <f t="shared" ref="M128:N128" si="77">C128</f>
        <v>0</v>
      </c>
      <c r="N128" s="162">
        <f t="shared" si="77"/>
        <v>0</v>
      </c>
      <c r="O128" s="214">
        <f>M128-N128</f>
        <v>0</v>
      </c>
    </row>
    <row r="129" spans="1:18" x14ac:dyDescent="0.25">
      <c r="A129" s="159"/>
      <c r="B129" s="160" t="s">
        <v>131</v>
      </c>
      <c r="C129" s="101">
        <f t="shared" ref="C129:L129" si="78">C13</f>
        <v>50000</v>
      </c>
      <c r="D129" s="101">
        <f t="shared" si="78"/>
        <v>0</v>
      </c>
      <c r="E129" s="101">
        <f t="shared" si="78"/>
        <v>50000</v>
      </c>
      <c r="F129" s="101">
        <f t="shared" si="78"/>
        <v>0</v>
      </c>
      <c r="G129" s="101">
        <f t="shared" si="78"/>
        <v>50000</v>
      </c>
      <c r="H129" s="101">
        <f t="shared" si="78"/>
        <v>0</v>
      </c>
      <c r="I129" s="101">
        <f t="shared" si="78"/>
        <v>50000</v>
      </c>
      <c r="J129" s="101">
        <f t="shared" si="78"/>
        <v>0</v>
      </c>
      <c r="K129" s="101">
        <f>K13</f>
        <v>200000</v>
      </c>
      <c r="L129" s="101">
        <f t="shared" si="78"/>
        <v>0</v>
      </c>
      <c r="M129" s="161">
        <f>C129+E129</f>
        <v>100000</v>
      </c>
      <c r="N129" s="161">
        <f>D129+F129</f>
        <v>0</v>
      </c>
      <c r="O129" s="197">
        <f t="shared" ref="O129" si="79">C129-D129</f>
        <v>50000</v>
      </c>
    </row>
    <row r="130" spans="1:18" x14ac:dyDescent="0.25">
      <c r="A130" s="164"/>
      <c r="B130" s="165" t="s">
        <v>132</v>
      </c>
      <c r="C130" s="166">
        <f t="shared" ref="C130:J130" si="80">C17</f>
        <v>3223049.14</v>
      </c>
      <c r="D130" s="166">
        <f t="shared" si="80"/>
        <v>0</v>
      </c>
      <c r="E130" s="166">
        <f t="shared" si="80"/>
        <v>3429957.9299999997</v>
      </c>
      <c r="F130" s="166">
        <f t="shared" si="80"/>
        <v>0</v>
      </c>
      <c r="G130" s="166">
        <f t="shared" si="80"/>
        <v>3273496.95</v>
      </c>
      <c r="H130" s="166">
        <f t="shared" si="80"/>
        <v>0</v>
      </c>
      <c r="I130" s="166">
        <f t="shared" si="80"/>
        <v>3564145.71</v>
      </c>
      <c r="J130" s="166">
        <f t="shared" si="80"/>
        <v>0</v>
      </c>
      <c r="K130" s="166">
        <f>K17</f>
        <v>13490649.73</v>
      </c>
      <c r="L130" s="166">
        <f>L17</f>
        <v>0</v>
      </c>
      <c r="M130" s="87">
        <f>C130+E130</f>
        <v>6653007.0700000003</v>
      </c>
      <c r="N130" s="87">
        <f>D130+F130</f>
        <v>0</v>
      </c>
      <c r="O130" s="119">
        <f>M130-N130</f>
        <v>6653007.0700000003</v>
      </c>
    </row>
    <row r="131" spans="1:18" s="13" customFormat="1" x14ac:dyDescent="0.25">
      <c r="A131" s="167"/>
      <c r="B131" s="168" t="s">
        <v>133</v>
      </c>
      <c r="C131" s="169">
        <v>293</v>
      </c>
      <c r="D131" s="143"/>
      <c r="E131" s="143">
        <v>293</v>
      </c>
      <c r="F131" s="169"/>
      <c r="G131" s="143">
        <v>293</v>
      </c>
      <c r="H131" s="143"/>
      <c r="I131" s="143">
        <v>293</v>
      </c>
      <c r="J131" s="169"/>
      <c r="K131" s="169">
        <f>SUM(C131+E131+G131+I131)/4</f>
        <v>293</v>
      </c>
      <c r="L131" s="169">
        <f>D131</f>
        <v>0</v>
      </c>
      <c r="M131" s="148">
        <f>SUM(C131+E131)/2</f>
        <v>293</v>
      </c>
      <c r="N131" s="148">
        <f>SUM(D131+F131)/2</f>
        <v>0</v>
      </c>
      <c r="O131" s="170">
        <f>M131-N131</f>
        <v>293</v>
      </c>
      <c r="R131" s="5"/>
    </row>
    <row r="132" spans="1:18" s="13" customFormat="1" x14ac:dyDescent="0.25">
      <c r="A132" s="167"/>
      <c r="B132" s="168" t="s">
        <v>134</v>
      </c>
      <c r="C132" s="169">
        <v>291</v>
      </c>
      <c r="D132" s="143"/>
      <c r="E132" s="143">
        <v>292</v>
      </c>
      <c r="F132" s="169"/>
      <c r="G132" s="143">
        <v>293</v>
      </c>
      <c r="H132" s="143"/>
      <c r="I132" s="143">
        <v>293</v>
      </c>
      <c r="J132" s="169"/>
      <c r="K132" s="169">
        <f>SUM(C132+E132+G132+I132)/4</f>
        <v>292.25</v>
      </c>
      <c r="L132" s="169">
        <f>D132</f>
        <v>0</v>
      </c>
      <c r="M132" s="148">
        <f>SUM(C132+E132)/2</f>
        <v>291.5</v>
      </c>
      <c r="N132" s="148">
        <f>SUM(D132+F132)/2</f>
        <v>0</v>
      </c>
      <c r="O132" s="170">
        <f>M132-N132</f>
        <v>291.5</v>
      </c>
    </row>
    <row r="133" spans="1:18" x14ac:dyDescent="0.25">
      <c r="L133" s="174"/>
      <c r="R133" s="13"/>
    </row>
    <row r="134" spans="1:18" s="127" customFormat="1" ht="15.6" x14ac:dyDescent="0.3">
      <c r="A134" s="175" t="s">
        <v>140</v>
      </c>
      <c r="B134" s="176"/>
      <c r="C134" s="177"/>
      <c r="D134" s="177"/>
      <c r="E134" s="178"/>
      <c r="F134" s="178"/>
      <c r="G134" s="178"/>
      <c r="H134" s="178"/>
      <c r="I134" s="178"/>
      <c r="J134" s="178"/>
      <c r="K134" s="177"/>
      <c r="L134" s="177"/>
      <c r="M134" s="179"/>
      <c r="R134" s="5"/>
    </row>
    <row r="135" spans="1:18" x14ac:dyDescent="0.25">
      <c r="A135" s="215" t="s">
        <v>141</v>
      </c>
      <c r="R135" s="127"/>
    </row>
    <row r="136" spans="1:18" s="127" customFormat="1" ht="15.6" x14ac:dyDescent="0.3">
      <c r="A136" s="176"/>
      <c r="B136" s="176"/>
      <c r="C136" s="177"/>
      <c r="D136" s="177"/>
      <c r="E136" s="178"/>
      <c r="F136" s="178"/>
      <c r="G136" s="178"/>
      <c r="H136" s="178"/>
      <c r="I136" s="178"/>
      <c r="J136" s="178"/>
      <c r="K136" s="177"/>
      <c r="L136" s="177"/>
      <c r="M136" s="179"/>
      <c r="R136" s="5"/>
    </row>
    <row r="137" spans="1:18" s="184" customFormat="1" x14ac:dyDescent="0.25">
      <c r="A137" s="175" t="s">
        <v>135</v>
      </c>
      <c r="B137" s="180" t="s">
        <v>136</v>
      </c>
      <c r="C137" s="181"/>
      <c r="D137" s="181"/>
      <c r="E137" s="182"/>
      <c r="F137" s="182"/>
      <c r="G137" s="182"/>
      <c r="H137" s="182"/>
      <c r="I137" s="182"/>
      <c r="J137" s="182"/>
      <c r="K137" s="183"/>
      <c r="L137" s="183"/>
      <c r="M137" s="4"/>
      <c r="N137" s="131"/>
      <c r="O137" s="131"/>
      <c r="R137" s="127"/>
    </row>
    <row r="138" spans="1:18" s="184" customFormat="1" x14ac:dyDescent="0.25">
      <c r="C138" s="181"/>
      <c r="D138" s="181"/>
      <c r="E138" s="185"/>
      <c r="F138" s="185"/>
      <c r="G138" s="185"/>
      <c r="H138" s="185"/>
      <c r="I138" s="185"/>
      <c r="J138" s="185"/>
      <c r="K138" s="186"/>
      <c r="L138" s="186"/>
      <c r="M138" s="4"/>
      <c r="N138" s="131"/>
      <c r="O138" s="131"/>
    </row>
    <row r="139" spans="1:18" s="184" customFormat="1" x14ac:dyDescent="0.25">
      <c r="C139" s="181"/>
      <c r="D139" s="181"/>
      <c r="E139" s="185"/>
      <c r="F139" s="185"/>
      <c r="G139" s="185"/>
      <c r="H139" s="185"/>
      <c r="I139" s="185"/>
      <c r="J139" s="185"/>
      <c r="K139" s="186"/>
      <c r="L139" s="186"/>
      <c r="M139" s="4"/>
      <c r="N139" s="131"/>
      <c r="O139" s="131"/>
    </row>
    <row r="140" spans="1:18" s="184" customFormat="1" x14ac:dyDescent="0.25">
      <c r="C140" s="181"/>
      <c r="D140" s="181"/>
      <c r="E140" s="185"/>
      <c r="F140" s="185"/>
      <c r="G140" s="185"/>
      <c r="H140" s="185"/>
      <c r="I140" s="185"/>
      <c r="J140" s="185"/>
      <c r="K140" s="186"/>
      <c r="L140" s="186"/>
      <c r="M140" s="4"/>
      <c r="N140" s="131"/>
      <c r="O140" s="131"/>
    </row>
    <row r="141" spans="1:18" s="184" customFormat="1" x14ac:dyDescent="0.25">
      <c r="C141" s="181"/>
      <c r="D141" s="181"/>
      <c r="E141" s="182"/>
      <c r="F141" s="182"/>
      <c r="G141" s="182"/>
      <c r="H141" s="182"/>
      <c r="I141" s="182"/>
      <c r="J141" s="182"/>
      <c r="K141" s="183"/>
      <c r="L141" s="183"/>
      <c r="M141" s="4"/>
      <c r="N141" s="131"/>
      <c r="O141" s="131"/>
    </row>
    <row r="142" spans="1:18" s="184" customFormat="1" x14ac:dyDescent="0.25">
      <c r="A142" s="187"/>
      <c r="C142" s="181"/>
      <c r="D142" s="181"/>
      <c r="E142" s="182"/>
      <c r="F142" s="182"/>
      <c r="G142" s="182"/>
      <c r="H142" s="182"/>
      <c r="I142" s="182"/>
      <c r="J142" s="182"/>
      <c r="K142" s="183"/>
      <c r="L142" s="183"/>
      <c r="M142" s="4"/>
      <c r="N142" s="131"/>
      <c r="O142" s="131"/>
    </row>
    <row r="143" spans="1:18" x14ac:dyDescent="0.25">
      <c r="R143" s="184"/>
    </row>
  </sheetData>
  <mergeCells count="11">
    <mergeCell ref="M7:N7"/>
    <mergeCell ref="K1:L3"/>
    <mergeCell ref="A4:L4"/>
    <mergeCell ref="A5:L5"/>
    <mergeCell ref="A7:A8"/>
    <mergeCell ref="B7:B8"/>
    <mergeCell ref="C7:D7"/>
    <mergeCell ref="E7:F7"/>
    <mergeCell ref="G7:H7"/>
    <mergeCell ref="I7:J7"/>
    <mergeCell ref="K7:L7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>Latvijas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Baiba Beāte Šleja</cp:lastModifiedBy>
  <dcterms:created xsi:type="dcterms:W3CDTF">2022-04-07T10:30:32Z</dcterms:created>
  <dcterms:modified xsi:type="dcterms:W3CDTF">2022-10-05T10:04:08Z</dcterms:modified>
</cp:coreProperties>
</file>