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lv.sharepoint.com/sites/Finanses/Shared Documents/Finanses/SEPLP/Ceturkšņa atskaites/2025/2025 4.CET/FIN_precizējumi/"/>
    </mc:Choice>
  </mc:AlternateContent>
  <xr:revisionPtr revIDLastSave="883" documentId="13_ncr:1_{3D43C7A6-F1FF-4242-BDFC-1965AB523430}" xr6:coauthVersionLast="47" xr6:coauthVersionMax="47" xr10:uidLastSave="{FACBA6B4-9F28-48AC-9225-D00E8946C2E2}"/>
  <bookViews>
    <workbookView xWindow="-28920" yWindow="-120" windowWidth="29040" windowHeight="15720" activeTab="1" xr2:uid="{63058F2F-A8A3-4F6A-83F3-888C629BA461}"/>
  </bookViews>
  <sheets>
    <sheet name="LTV_1.1.pielikums" sheetId="7" r:id="rId1"/>
    <sheet name="LR_1.1._pielikums" sheetId="5" r:id="rId2"/>
  </sheets>
  <definedNames>
    <definedName name="_xlnm._FilterDatabase" localSheetId="0" hidden="1">'LTV_1.1.pielikums'!$B$103:$LR$103</definedName>
    <definedName name="_xlnm.Print_Area" localSheetId="1">'LR_1.1._pielikums'!$B$1:$E$302</definedName>
    <definedName name="_xlnm.Print_Area" localSheetId="0">'LTV_1.1.pielikums'!$B$1:$E$399</definedName>
    <definedName name="_xlnm.Print_Titles" localSheetId="1">'LR_1.1._pielikums'!#REF!</definedName>
    <definedName name="_xlnm.Print_Titles" localSheetId="0">'LTV_1.1.pielikums'!#REF!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7" i="7" l="1"/>
  <c r="E256" i="7"/>
  <c r="E255" i="7"/>
  <c r="E196" i="7"/>
  <c r="C215" i="7" l="1"/>
  <c r="C285" i="5" l="1"/>
  <c r="D348" i="7"/>
  <c r="D344" i="7" l="1"/>
  <c r="E124" i="7"/>
  <c r="C314" i="7"/>
  <c r="E314" i="7" s="1"/>
  <c r="C313" i="7"/>
  <c r="E313" i="7" s="1"/>
  <c r="C312" i="7"/>
  <c r="E312" i="7" s="1"/>
  <c r="C311" i="7"/>
  <c r="E311" i="7" s="1"/>
  <c r="C310" i="7"/>
  <c r="E310" i="7" s="1"/>
  <c r="C309" i="7"/>
  <c r="E309" i="7" s="1"/>
  <c r="C308" i="7"/>
  <c r="E308" i="7" s="1"/>
  <c r="E252" i="7"/>
  <c r="E234" i="7"/>
  <c r="E233" i="7"/>
  <c r="C194" i="7"/>
  <c r="C193" i="7"/>
  <c r="E193" i="7" s="1"/>
  <c r="C192" i="7"/>
  <c r="C191" i="7"/>
  <c r="E191" i="7" s="1"/>
  <c r="C190" i="7"/>
  <c r="C189" i="7"/>
  <c r="E189" i="7" s="1"/>
  <c r="C188" i="7"/>
  <c r="E188" i="7" s="1"/>
  <c r="C187" i="7"/>
  <c r="E187" i="7" s="1"/>
  <c r="C186" i="7"/>
  <c r="E186" i="7" s="1"/>
  <c r="C185" i="7"/>
  <c r="E185" i="7" s="1"/>
  <c r="C184" i="7"/>
  <c r="E184" i="7" s="1"/>
  <c r="C183" i="7"/>
  <c r="E183" i="7" s="1"/>
  <c r="C182" i="7"/>
  <c r="E182" i="7" s="1"/>
  <c r="C181" i="7"/>
  <c r="E181" i="7" s="1"/>
  <c r="C180" i="7"/>
  <c r="E180" i="7" s="1"/>
  <c r="C179" i="7"/>
  <c r="E179" i="7" s="1"/>
  <c r="C178" i="7"/>
  <c r="C177" i="7"/>
  <c r="C176" i="7"/>
  <c r="E176" i="7" s="1"/>
  <c r="C175" i="7"/>
  <c r="E175" i="7" s="1"/>
  <c r="C174" i="7"/>
  <c r="E174" i="7" s="1"/>
  <c r="C173" i="7"/>
  <c r="E173" i="7" s="1"/>
  <c r="C172" i="7"/>
  <c r="E172" i="7" s="1"/>
  <c r="C171" i="7"/>
  <c r="E171" i="7" s="1"/>
  <c r="C170" i="7"/>
  <c r="E170" i="7" s="1"/>
  <c r="C169" i="7"/>
  <c r="E169" i="7" s="1"/>
  <c r="C168" i="7"/>
  <c r="E168" i="7" s="1"/>
  <c r="C167" i="7"/>
  <c r="E167" i="7" s="1"/>
  <c r="C166" i="7"/>
  <c r="E166" i="7" s="1"/>
  <c r="C95" i="7"/>
  <c r="C91" i="7" s="1"/>
  <c r="C90" i="7" s="1"/>
  <c r="E81" i="7"/>
  <c r="E80" i="7"/>
  <c r="E78" i="7"/>
  <c r="C25" i="7"/>
  <c r="C24" i="7"/>
  <c r="C23" i="7"/>
  <c r="C22" i="7"/>
  <c r="E387" i="7"/>
  <c r="E384" i="7"/>
  <c r="E379" i="7"/>
  <c r="E378" i="7"/>
  <c r="D377" i="7"/>
  <c r="C377" i="7"/>
  <c r="E376" i="7"/>
  <c r="E375" i="7"/>
  <c r="E374" i="7"/>
  <c r="E373" i="7"/>
  <c r="E372" i="7"/>
  <c r="E371" i="7"/>
  <c r="E370" i="7"/>
  <c r="E365" i="7"/>
  <c r="E364" i="7"/>
  <c r="D363" i="7"/>
  <c r="C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5" i="7"/>
  <c r="C344" i="7"/>
  <c r="E342" i="7"/>
  <c r="E341" i="7"/>
  <c r="E340" i="7"/>
  <c r="E338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3" i="7"/>
  <c r="D322" i="7"/>
  <c r="D321" i="7" s="1"/>
  <c r="C322" i="7"/>
  <c r="C321" i="7" s="1"/>
  <c r="E307" i="7"/>
  <c r="E306" i="7"/>
  <c r="E305" i="7"/>
  <c r="E304" i="7"/>
  <c r="E303" i="7"/>
  <c r="E302" i="7"/>
  <c r="E301" i="7"/>
  <c r="E300" i="7"/>
  <c r="E299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6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4" i="7"/>
  <c r="D253" i="7"/>
  <c r="C253" i="7"/>
  <c r="E251" i="7"/>
  <c r="E250" i="7"/>
  <c r="E249" i="7"/>
  <c r="E248" i="7"/>
  <c r="E247" i="7"/>
  <c r="E246" i="7"/>
  <c r="E245" i="7"/>
  <c r="E244" i="7"/>
  <c r="E243" i="7"/>
  <c r="E242" i="7"/>
  <c r="E241" i="7"/>
  <c r="D240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D215" i="7"/>
  <c r="E214" i="7"/>
  <c r="E213" i="7"/>
  <c r="E212" i="7"/>
  <c r="E211" i="7"/>
  <c r="E210" i="7"/>
  <c r="E209" i="7"/>
  <c r="D208" i="7"/>
  <c r="C208" i="7"/>
  <c r="C207" i="7" s="1"/>
  <c r="E206" i="7"/>
  <c r="E204" i="7"/>
  <c r="D203" i="7"/>
  <c r="C203" i="7"/>
  <c r="E201" i="7"/>
  <c r="E200" i="7"/>
  <c r="E199" i="7"/>
  <c r="E198" i="7"/>
  <c r="E197" i="7"/>
  <c r="E195" i="7"/>
  <c r="D194" i="7"/>
  <c r="E192" i="7"/>
  <c r="E190" i="7"/>
  <c r="E178" i="7"/>
  <c r="E177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4" i="7"/>
  <c r="D103" i="7"/>
  <c r="E94" i="7"/>
  <c r="E93" i="7"/>
  <c r="E92" i="7"/>
  <c r="D91" i="7"/>
  <c r="E87" i="7"/>
  <c r="D86" i="7"/>
  <c r="C86" i="7"/>
  <c r="E85" i="7"/>
  <c r="E84" i="7"/>
  <c r="E83" i="7"/>
  <c r="D82" i="7"/>
  <c r="C82" i="7"/>
  <c r="E79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4" i="7"/>
  <c r="D33" i="7"/>
  <c r="E21" i="7"/>
  <c r="E20" i="7"/>
  <c r="E19" i="7"/>
  <c r="E18" i="7"/>
  <c r="E17" i="7"/>
  <c r="E16" i="7"/>
  <c r="E15" i="7"/>
  <c r="E14" i="7"/>
  <c r="E13" i="7"/>
  <c r="E12" i="7"/>
  <c r="D11" i="7"/>
  <c r="D10" i="7" s="1"/>
  <c r="E23" i="7" l="1"/>
  <c r="E25" i="7"/>
  <c r="E24" i="7"/>
  <c r="C11" i="7"/>
  <c r="C10" i="7" s="1"/>
  <c r="C33" i="7"/>
  <c r="E202" i="7"/>
  <c r="C240" i="7"/>
  <c r="C239" i="7" s="1"/>
  <c r="C275" i="7"/>
  <c r="C274" i="7" s="1"/>
  <c r="E22" i="7"/>
  <c r="C103" i="7"/>
  <c r="C102" i="7" s="1"/>
  <c r="E95" i="7"/>
  <c r="D343" i="7"/>
  <c r="E91" i="7"/>
  <c r="E194" i="7"/>
  <c r="E208" i="7"/>
  <c r="D102" i="7"/>
  <c r="D385" i="7"/>
  <c r="E377" i="7"/>
  <c r="E203" i="7"/>
  <c r="D32" i="7"/>
  <c r="E215" i="7"/>
  <c r="E363" i="7"/>
  <c r="D90" i="7"/>
  <c r="E253" i="7"/>
  <c r="E344" i="7"/>
  <c r="E86" i="7"/>
  <c r="C386" i="7"/>
  <c r="D207" i="7"/>
  <c r="D386" i="7"/>
  <c r="C385" i="7"/>
  <c r="D239" i="7"/>
  <c r="E321" i="7"/>
  <c r="E82" i="7"/>
  <c r="C343" i="7"/>
  <c r="E322" i="7"/>
  <c r="E240" i="7" l="1"/>
  <c r="E33" i="7"/>
  <c r="C32" i="7"/>
  <c r="E11" i="7"/>
  <c r="E10" i="7"/>
  <c r="C383" i="7"/>
  <c r="C382" i="7" s="1"/>
  <c r="E90" i="7"/>
  <c r="E386" i="7"/>
  <c r="E343" i="7"/>
  <c r="E207" i="7"/>
  <c r="E103" i="7"/>
  <c r="E32" i="7"/>
  <c r="E102" i="7"/>
  <c r="E239" i="7"/>
  <c r="E385" i="7"/>
  <c r="D241" i="5" l="1"/>
  <c r="D125" i="5"/>
  <c r="E128" i="5"/>
  <c r="E127" i="5"/>
  <c r="C125" i="5"/>
  <c r="C79" i="5"/>
  <c r="D59" i="5"/>
  <c r="D189" i="5"/>
  <c r="E125" i="5" l="1"/>
  <c r="E199" i="5" l="1"/>
  <c r="E165" i="5"/>
  <c r="E164" i="5"/>
  <c r="E163" i="5"/>
  <c r="C161" i="5"/>
  <c r="D278" i="5"/>
  <c r="E290" i="5"/>
  <c r="E289" i="5"/>
  <c r="E280" i="5"/>
  <c r="E62" i="5"/>
  <c r="E63" i="5"/>
  <c r="E61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196" i="5"/>
  <c r="E195" i="5"/>
  <c r="E194" i="5"/>
  <c r="E193" i="5"/>
  <c r="E192" i="5"/>
  <c r="E191" i="5"/>
  <c r="E181" i="5"/>
  <c r="E180" i="5"/>
  <c r="E179" i="5"/>
  <c r="E178" i="5"/>
  <c r="E177" i="5"/>
  <c r="E176" i="5"/>
  <c r="E175" i="5"/>
  <c r="E174" i="5"/>
  <c r="E173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71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13" i="5"/>
  <c r="E14" i="5"/>
  <c r="E15" i="5"/>
  <c r="E16" i="5"/>
  <c r="E17" i="5"/>
  <c r="E18" i="5"/>
  <c r="E19" i="5"/>
  <c r="E20" i="5"/>
  <c r="E21" i="5"/>
  <c r="E22" i="5"/>
  <c r="E23" i="5"/>
  <c r="E12" i="5"/>
  <c r="C278" i="5" l="1"/>
  <c r="E278" i="5" s="1"/>
  <c r="C241" i="5"/>
  <c r="C240" i="5" s="1"/>
  <c r="D205" i="5"/>
  <c r="D204" i="5" s="1"/>
  <c r="C205" i="5"/>
  <c r="C204" i="5" s="1"/>
  <c r="D197" i="5"/>
  <c r="D188" i="5" s="1"/>
  <c r="C197" i="5"/>
  <c r="C189" i="5"/>
  <c r="D171" i="5"/>
  <c r="C171" i="5"/>
  <c r="C170" i="5" s="1"/>
  <c r="D161" i="5"/>
  <c r="D134" i="5"/>
  <c r="D79" i="5"/>
  <c r="D69" i="5"/>
  <c r="C69" i="5"/>
  <c r="C68" i="5" s="1"/>
  <c r="C59" i="5"/>
  <c r="E59" i="5" s="1"/>
  <c r="D31" i="5"/>
  <c r="D30" i="5" s="1"/>
  <c r="C31" i="5"/>
  <c r="D10" i="5"/>
  <c r="D286" i="5" s="1"/>
  <c r="C10" i="5"/>
  <c r="D170" i="5" l="1"/>
  <c r="D288" i="5"/>
  <c r="E161" i="5"/>
  <c r="C9" i="5"/>
  <c r="C288" i="5"/>
  <c r="E197" i="5"/>
  <c r="D68" i="5"/>
  <c r="E68" i="5" s="1"/>
  <c r="E69" i="5"/>
  <c r="D240" i="5"/>
  <c r="C188" i="5"/>
  <c r="C78" i="5"/>
  <c r="E31" i="5"/>
  <c r="E10" i="5"/>
  <c r="D78" i="5"/>
  <c r="E79" i="5"/>
  <c r="E241" i="5"/>
  <c r="D9" i="5"/>
  <c r="D285" i="5" s="1"/>
  <c r="E189" i="5"/>
  <c r="E205" i="5"/>
  <c r="E204" i="5"/>
  <c r="C30" i="5"/>
  <c r="D133" i="5"/>
  <c r="E171" i="5"/>
  <c r="E170" i="5" l="1"/>
  <c r="E9" i="5"/>
  <c r="E240" i="5"/>
  <c r="E288" i="5"/>
  <c r="E78" i="5"/>
  <c r="E188" i="5"/>
  <c r="E30" i="5"/>
  <c r="C134" i="5" l="1"/>
  <c r="C133" i="5" s="1"/>
  <c r="E160" i="5"/>
  <c r="E285" i="5" l="1"/>
  <c r="E133" i="5"/>
  <c r="E134" i="5"/>
  <c r="C286" i="5"/>
  <c r="E286" i="5" s="1"/>
  <c r="E298" i="7" l="1"/>
  <c r="D275" i="7"/>
  <c r="D383" i="7" s="1"/>
  <c r="D382" i="7" s="1"/>
  <c r="E382" i="7" s="1"/>
  <c r="D274" i="7" l="1"/>
  <c r="E383" i="7"/>
  <c r="E275" i="7"/>
  <c r="E274" i="7" l="1"/>
</calcChain>
</file>

<file path=xl/sharedStrings.xml><?xml version="1.0" encoding="utf-8"?>
<sst xmlns="http://schemas.openxmlformats.org/spreadsheetml/2006/main" count="698" uniqueCount="523">
  <si>
    <t>Vīnes Filharmoniķu Jaungada koncerts</t>
  </si>
  <si>
    <t>Mūzika</t>
  </si>
  <si>
    <t>Vecgada šova Tiekamies 2025 koncerta montāža</t>
  </si>
  <si>
    <t>Tā mīlē latvieši Pauls un Alunāns. Koncerts</t>
  </si>
  <si>
    <t>Raimonds Pauls un Leons Briedis. Koncerts 1. studijā</t>
  </si>
  <si>
    <t>Personas kods. Liepāja. Liepājai 400</t>
  </si>
  <si>
    <t>Pauls Busulis Keišs. Šekspīrs Soneti</t>
  </si>
  <si>
    <t>Ozola koncerts Arēnā Rīga</t>
  </si>
  <si>
    <t>Marina Rebeka solokoncerts</t>
  </si>
  <si>
    <t>Latvijas radio 2- 30 gadi</t>
  </si>
  <si>
    <t>Latvijas jaunais virtuozs</t>
  </si>
  <si>
    <t>Kristīnes Opolais koncerts Kauņā</t>
  </si>
  <si>
    <t>Jaungada koncerts</t>
  </si>
  <si>
    <t>Guntars Račs. Lielais dzimšanas dienas koncerts</t>
  </si>
  <si>
    <t>Gunta Skrastiņa dziesmu un ziņģu festivāls</t>
  </si>
  <si>
    <t>Gadumijas koncerts Latvijas Nacionālajā operā</t>
  </si>
  <si>
    <t>Festivāls Baltica. Atklāšanas koncerts</t>
  </si>
  <si>
    <t>Emīlam Dārziņam 150</t>
  </si>
  <si>
    <t>Dzejnieka sirdsvārdi Jāņa Petera piemiņas koncerts</t>
  </si>
  <si>
    <t>Dod pieci labdarības koncerts</t>
  </si>
  <si>
    <r>
      <rPr>
        <vertAlign val="superscript"/>
        <sz val="10"/>
        <rFont val="Times New Roman"/>
        <family val="1"/>
        <charset val="186"/>
      </rPr>
      <t>6</t>
    </r>
    <r>
      <rPr>
        <sz val="11"/>
        <rFont val="Times New Roman"/>
        <family val="1"/>
      </rPr>
      <t xml:space="preserve"> iepirkts saturs, kā ekranizējumi u.c., kas nav Latvijas neatkarīgo producentu veidots </t>
    </r>
  </si>
  <si>
    <t>Barikāžu atceres koncerts Rīgas Doma baznīcā</t>
  </si>
  <si>
    <r>
      <rPr>
        <vertAlign val="superscript"/>
        <sz val="10"/>
        <rFont val="Times New Roman"/>
        <family val="1"/>
        <charset val="186"/>
      </rPr>
      <t>5</t>
    </r>
    <r>
      <rPr>
        <sz val="11"/>
        <rFont val="Times New Roman"/>
        <family val="1"/>
      </rPr>
      <t xml:space="preserve"> sadarbības projekts </t>
    </r>
    <r>
      <rPr>
        <b/>
        <sz val="11"/>
        <rFont val="Times New Roman"/>
        <family val="1"/>
        <charset val="186"/>
      </rPr>
      <t>-</t>
    </r>
    <r>
      <rPr>
        <sz val="11"/>
        <rFont val="Times New Roman"/>
        <family val="1"/>
      </rPr>
      <t xml:space="preserve"> satura projekts, kas tapis sadarbībā ar citu EPL vai satura veidotāju</t>
    </r>
  </si>
  <si>
    <t>Barikāžu atceres koncerts Doma laukumā</t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</si>
  <si>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</rPr>
      <t xml:space="preserve"> neatkarīgais producents </t>
    </r>
    <r>
      <rPr>
        <b/>
        <sz val="11"/>
        <rFont val="Times New Roman"/>
        <family val="1"/>
        <charset val="186"/>
      </rPr>
      <t>-</t>
    </r>
    <r>
      <rPr>
        <sz val="11"/>
        <rFont val="Times New Roman"/>
        <family val="1"/>
      </rPr>
      <t xml:space="preserve"> </t>
    </r>
    <r>
      <rPr>
        <sz val="11"/>
        <rFont val="Times New Roman"/>
        <family val="1"/>
        <charset val="186"/>
      </rPr>
      <t>privātpersona</t>
    </r>
    <r>
      <rPr>
        <sz val="11"/>
        <rFont val="Times New Roman"/>
        <family val="1"/>
      </rPr>
      <t>, kas nav elektroniskais plašsaziņas līdzeklis, bet veido filmas, reklāmu, atsevišķus radio, televīzijas raidījumus</t>
    </r>
  </si>
  <si>
    <t>Austras balvas pasniegšanas ceremonija</t>
  </si>
  <si>
    <r>
      <rPr>
        <vertAlign val="superscript"/>
        <sz val="10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izmaksas uzrāda pēc naudas plūsmas principa (NPL)</t>
    </r>
  </si>
  <si>
    <t>Atveram danču pūru. Tautas deju ansambļa Zelta sietiņš koncerts</t>
  </si>
  <si>
    <r>
      <rPr>
        <vertAlign val="superscript"/>
        <sz val="10"/>
        <rFont val="Times New Roman"/>
        <family val="1"/>
      </rPr>
      <t>2</t>
    </r>
    <r>
      <rPr>
        <sz val="11"/>
        <rFont val="Times New Roman"/>
        <family val="1"/>
      </rPr>
      <t xml:space="preserve"> ja raidījums/projekts atbilst vairākām sadaļām, atskaite sniedzama tikai vienā sadaļā, kura visprecīzāk atbilst projekta būtībai  </t>
    </r>
  </si>
  <si>
    <t>Arvo Perta 90 gadu jubilejas koncerts</t>
  </si>
  <si>
    <r>
      <rPr>
        <vertAlign val="superscript"/>
        <sz val="10"/>
        <rFont val="Times New Roman"/>
        <family val="1"/>
      </rPr>
      <t>1</t>
    </r>
    <r>
      <rPr>
        <sz val="11"/>
        <rFont val="Times New Roman"/>
        <family val="1"/>
      </rPr>
      <t xml:space="preserve"> uzrāda </t>
    </r>
    <r>
      <rPr>
        <sz val="11"/>
        <rFont val="Times New Roman"/>
        <family val="1"/>
        <charset val="186"/>
      </rPr>
      <t>pirmizrādes un pirmā atkārtojuma</t>
    </r>
    <r>
      <rPr>
        <sz val="11"/>
        <rFont val="Times New Roman"/>
        <family val="1"/>
      </rPr>
      <t xml:space="preserve"> hronometrāžu un tiešās izmaksas</t>
    </r>
  </si>
  <si>
    <t>Armandam Birkenam 70. Koncerts</t>
  </si>
  <si>
    <t>Piezīmes:</t>
  </si>
  <si>
    <t>2.Lielais koncerts</t>
  </si>
  <si>
    <r>
      <t xml:space="preserve">Iepirkts saturs </t>
    </r>
    <r>
      <rPr>
        <b/>
        <vertAlign val="superscript"/>
        <sz val="10"/>
        <rFont val="Times New Roman"/>
        <family val="1"/>
        <charset val="186"/>
      </rPr>
      <t>6</t>
    </r>
  </si>
  <si>
    <r>
      <t xml:space="preserve">Sadarbības projekti </t>
    </r>
    <r>
      <rPr>
        <vertAlign val="superscript"/>
        <sz val="11"/>
        <rFont val="Times New Roman"/>
        <family val="1"/>
        <charset val="186"/>
      </rPr>
      <t>5</t>
    </r>
  </si>
  <si>
    <r>
      <t xml:space="preserve">Latvijas neatkarīgie producenti </t>
    </r>
    <r>
      <rPr>
        <vertAlign val="superscript"/>
        <sz val="11"/>
        <rFont val="Times New Roman"/>
        <family val="1"/>
        <charset val="186"/>
      </rPr>
      <t>4</t>
    </r>
  </si>
  <si>
    <t>tajā skaitā LTV filmas, seriāli/LR Radioteātris</t>
  </si>
  <si>
    <t>Pašu veidots oriģinālsaturs</t>
  </si>
  <si>
    <t>Kopā žanri</t>
  </si>
  <si>
    <t>raidījums/projekts</t>
  </si>
  <si>
    <t>Vecgada šovs</t>
  </si>
  <si>
    <t>Izklaidējošie raidījumi</t>
  </si>
  <si>
    <r>
      <t xml:space="preserve">Iepirkts saturs </t>
    </r>
    <r>
      <rPr>
        <b/>
        <vertAlign val="superscript"/>
        <sz val="10"/>
        <rFont val="Times New Roman"/>
        <family val="1"/>
      </rPr>
      <t>6</t>
    </r>
  </si>
  <si>
    <t>Vecgada speciālizlaidums Pārdziedi mani</t>
  </si>
  <si>
    <t>V.I.P TV spēle</t>
  </si>
  <si>
    <t>Supernova 2026</t>
  </si>
  <si>
    <r>
      <t xml:space="preserve">Sadarbības projekts </t>
    </r>
    <r>
      <rPr>
        <vertAlign val="superscript"/>
        <sz val="11"/>
        <rFont val="Times New Roman"/>
        <family val="1"/>
        <charset val="186"/>
      </rPr>
      <t>5</t>
    </r>
  </si>
  <si>
    <t>Supernova 2025</t>
  </si>
  <si>
    <t>Pārdziedi mani 2. sezona</t>
  </si>
  <si>
    <t>Pārdziedi mani</t>
  </si>
  <si>
    <t>Muzikālā banka</t>
  </si>
  <si>
    <t>Latvijas Sirdsdziesma. Fināls</t>
  </si>
  <si>
    <t>Latvijas sirdsdziesma</t>
  </si>
  <si>
    <t>Eirovīzijas ievadraidījumi</t>
  </si>
  <si>
    <t>Eirovīzija</t>
  </si>
  <si>
    <t>Daudz laimes, Jubilār!</t>
  </si>
  <si>
    <t>Ziemas paralimpiskās spēles 2026 Milāna Kortīna</t>
  </si>
  <si>
    <t>Sports</t>
  </si>
  <si>
    <t>Ziemas Olimpiskās spēles 2026 Milāna Kortīna</t>
  </si>
  <si>
    <t>Volejbola izlases spēles vīriešiem un sievietēm Rīgā</t>
  </si>
  <si>
    <t>Volejbola izlases spēles vīriešiem un sievietēm izbraukumā</t>
  </si>
  <si>
    <t>Vasaras Olimpiskās spēles 2028 Losandželosā</t>
  </si>
  <si>
    <t>UEFA spēļu apskati futbolā</t>
  </si>
  <si>
    <t>UEFA Nāciju līga futbolā. Studija Rīgā</t>
  </si>
  <si>
    <t>Sporta ziņas</t>
  </si>
  <si>
    <t>Sporta studija</t>
  </si>
  <si>
    <t>Sporta raidījumu atkārtojumi</t>
  </si>
  <si>
    <t>Rīgas maratona atspoguļošana - ziņas, apskati</t>
  </si>
  <si>
    <t>PK pludmales volejbolā</t>
  </si>
  <si>
    <t>PČ vieglatlētikā</t>
  </si>
  <si>
    <t>PČ hokejā. Translācijas</t>
  </si>
  <si>
    <t>PČ hokeja studija</t>
  </si>
  <si>
    <t>PČ hokeja spēļu apskati</t>
  </si>
  <si>
    <t>PČ atlases spēle handbolā no SAT</t>
  </si>
  <si>
    <t>Patiesā uzvara. Vecāku loma. Sporta studijas diskusija</t>
  </si>
  <si>
    <t>Latvijas volejbola kauss sievietēm / vīriešiem</t>
  </si>
  <si>
    <t>Latvijas Kausa fināls basketbolā</t>
  </si>
  <si>
    <t>Latvijas futbola izlases spēles Rīgā</t>
  </si>
  <si>
    <t>Latvijas futbola izlases atlases spēles izbraukumā</t>
  </si>
  <si>
    <t>Latvijas čempionāta fināls florbolā</t>
  </si>
  <si>
    <t>Krastu mačs 2025</t>
  </si>
  <si>
    <t>Futbola studija Latvijas izlases spēlēm Rīgā</t>
  </si>
  <si>
    <t>Futbola studija Latvijas izlases izbraukuma spēlēm</t>
  </si>
  <si>
    <t>EČ vieglatlētikā  telpās</t>
  </si>
  <si>
    <t>EČ vieglatlētikā</t>
  </si>
  <si>
    <t>EČ un PČ daiļslidošanā</t>
  </si>
  <si>
    <t>EČ Futbolā siev.</t>
  </si>
  <si>
    <t>EČ atlases spēles handbolā</t>
  </si>
  <si>
    <t>Dimanta līga vieglatlētikā</t>
  </si>
  <si>
    <t>Biatlons PK un PČ</t>
  </si>
  <si>
    <t>Basketbols Rīgā Studija</t>
  </si>
  <si>
    <t>Basketbols Rīgā</t>
  </si>
  <si>
    <t>Basketbols izbraukums Studija</t>
  </si>
  <si>
    <t>Basketbola izlases spēles izbraukumā</t>
  </si>
  <si>
    <t>Zinātne vai maģija</t>
  </si>
  <si>
    <t>Bērnu, pusaudžu un jauniešu raidījumi</t>
  </si>
  <si>
    <t>Ričija Rū pasakas</t>
  </si>
  <si>
    <t>Ukuleles krāsainās dziesmiņas.Koncerts</t>
  </si>
  <si>
    <t>Ukulele</t>
  </si>
  <si>
    <t>Tutas Ziemassvētki</t>
  </si>
  <si>
    <t>Tutas lietas</t>
  </si>
  <si>
    <t>Tutas koncerts Robotiņa Ziemassvētki</t>
  </si>
  <si>
    <t>Tutas koncerts Labu labais labirints</t>
  </si>
  <si>
    <t>Tutas Jaunais Gads. Koncerts</t>
  </si>
  <si>
    <t>Superdiena</t>
  </si>
  <si>
    <t>Republikas tūre. Koncerts</t>
  </si>
  <si>
    <t>Dod Pieci</t>
  </si>
  <si>
    <t>Bērnu formāta izpēte</t>
  </si>
  <si>
    <t>Bardaks bēniņos</t>
  </si>
  <si>
    <t>Āpsīša bilžu grāmata</t>
  </si>
  <si>
    <t xml:space="preserve"> Pašu veidots oriģinālsaturs</t>
  </si>
  <si>
    <t>Teātra garša</t>
  </si>
  <si>
    <t>Izglītojošie un zinātnes raidījumi</t>
  </si>
  <si>
    <t>Tava darīšana</t>
  </si>
  <si>
    <t>Tas notika šeit</t>
  </si>
  <si>
    <t>Tad un tagad</t>
  </si>
  <si>
    <t>Slazds</t>
  </si>
  <si>
    <t>Seši veidi kā apmuļķot PSRS</t>
  </si>
  <si>
    <t>Senioru iepazīšanās šovs</t>
  </si>
  <si>
    <t>Neatklātā Latgale</t>
  </si>
  <si>
    <t>Mākslas dialogs</t>
  </si>
  <si>
    <t>Līvi mūžam dzīvi. Daudzsēriju dokumentālā filma</t>
  </si>
  <si>
    <t>Latvijas Radio 90.Dokumentāls materiāls.</t>
  </si>
  <si>
    <t>Ķepa uz sirds</t>
  </si>
  <si>
    <t>Kolektīvs 2.sezona</t>
  </si>
  <si>
    <t>Īstās latvju saimnieces</t>
  </si>
  <si>
    <t>Izvēle nr.1.</t>
  </si>
  <si>
    <t>Gudrs, vēl gudrāks. Eirovīzijas speciālizlaidums</t>
  </si>
  <si>
    <t>Gudrs, vēl gudrāks</t>
  </si>
  <si>
    <t>Garainis</t>
  </si>
  <si>
    <t>Fun nights. Neražu stāstu vakars</t>
  </si>
  <si>
    <t>Divtūkstošie</t>
  </si>
  <si>
    <t>Zaķusalas bābele. Dokumentāla filma</t>
  </si>
  <si>
    <t>XII Skolu jaunatnes dziesmu un deju svētku atskats. Dokumentāla filma.</t>
  </si>
  <si>
    <t>Vissvētākās jaunavas Marijas debesīs uzņemšanas svētki Aglonā</t>
  </si>
  <si>
    <t>Visas viņas.Dailes teātris</t>
  </si>
  <si>
    <t>Translācijas no Vatikāna</t>
  </si>
  <si>
    <t>Teātris ZIP studija</t>
  </si>
  <si>
    <t>Teātris ZIP izrāžu demonstrējumi</t>
  </si>
  <si>
    <t>Tautas mūzikas koncerts Dižā skaņrakstā.Skolēnu DzSv</t>
  </si>
  <si>
    <t>Tautas deju lielkoncerts Es atvēru Laimas dārzu.Skolēnu DzSv</t>
  </si>
  <si>
    <t>Studija Vērmanes dārzā.Skolēnu DzSv</t>
  </si>
  <si>
    <t>Staburags. Dokumentāla filma</t>
  </si>
  <si>
    <t>Sprīdītis.Valmieras teātris</t>
  </si>
  <si>
    <t>Spēlmaņu nakts</t>
  </si>
  <si>
    <t>Smalkās kaites.Leļļu teātris</t>
  </si>
  <si>
    <t>Skatuviskās dejas uzvedums Viedvasara.Skolēnu DzSv</t>
  </si>
  <si>
    <t>Simfoniskās mūzikas koncerts Daudzskanīgais debesjums.Skolēnu DzSv</t>
  </si>
  <si>
    <t>Sibīrijas haiku.Leļļu teātris</t>
  </si>
  <si>
    <t>Seriāla izveides</t>
  </si>
  <si>
    <t>Rundāle. Četri gadalaiki. Dokumentālā filma</t>
  </si>
  <si>
    <t>Rudi sarkans Seriāls</t>
  </si>
  <si>
    <t>Pūtēju orķestru koncerts Tā radās skaņa.Skolēnu DzSv</t>
  </si>
  <si>
    <t>Purva ēnas. Seriāls</t>
  </si>
  <si>
    <t>Puika, kurš redzēja tumsā.Nacionālais teātris</t>
  </si>
  <si>
    <t>Pilna slodze.Willa teātris</t>
  </si>
  <si>
    <t>Pāvesta Franciska bēru ceremonija no Vatikāna</t>
  </si>
  <si>
    <t>Pazudušais dēls.Valmieras teātris</t>
  </si>
  <si>
    <t>Novadu satikšanās un godināšana.Skolēnu DzSv</t>
  </si>
  <si>
    <t>Noslēguma koncerts TE-AUST.Sadziedāšanās nakts.Skolēnu DzSv</t>
  </si>
  <si>
    <t>Mūsdienu deju lieluzvedums Kastaņa puslode.Skolēnu DzSv</t>
  </si>
  <si>
    <t>Milžu cīņas. JRT</t>
  </si>
  <si>
    <t>Mazā naudiņa.Nacionālais teātris</t>
  </si>
  <si>
    <t>Mans vārds ir Matīss Kaža. Pašportrets. Dokumentāla filma.</t>
  </si>
  <si>
    <t>Mammu! Dirty Deal Teatro</t>
  </si>
  <si>
    <t>Maestro Raimonds Pauls. Dokumentāla filma</t>
  </si>
  <si>
    <t>Literatūre 7.sezona</t>
  </si>
  <si>
    <t>Lielās patiesības</t>
  </si>
  <si>
    <t>Lielā Mūzikas balva</t>
  </si>
  <si>
    <t>Lielais Kristaps</t>
  </si>
  <si>
    <t>Leopoldštate.Dailes teātris</t>
  </si>
  <si>
    <t>Latvijas skolu jaunatnes dziesmu un deju svētki uzsākšana</t>
  </si>
  <si>
    <t>Latviešu raķetes.Liepājas teātris</t>
  </si>
  <si>
    <t>Latviešu mīlestība. Jaunā Rīgas teātra izrāde</t>
  </si>
  <si>
    <t>LaLiGaBa</t>
  </si>
  <si>
    <t>La KRITUSĪ.Nacionālais teātris</t>
  </si>
  <si>
    <t>Kurlmēmo zeme. JRT</t>
  </si>
  <si>
    <t>Kur pazuda valsts. Dailes teātris</t>
  </si>
  <si>
    <t>Kultūrdobe</t>
  </si>
  <si>
    <t>Kultūrdeva</t>
  </si>
  <si>
    <t>Kultūras Ziņas</t>
  </si>
  <si>
    <t>Kultūras gada apskats</t>
  </si>
  <si>
    <t>Koru konkurss LU.Skolēnu DzSv</t>
  </si>
  <si>
    <t>Koru konkurss LBN.Skolēnu DzSv</t>
  </si>
  <si>
    <t>Koru konkurss JVLMA.Skolēnu DzSv</t>
  </si>
  <si>
    <t>Kormūzikas balva</t>
  </si>
  <si>
    <t>Koncerta Koris Latvija un Pēteris Vasks  ieraksts (kopprodukcija ar kanālu ARTE)</t>
  </si>
  <si>
    <t>Kokļu mūzikas koncerts Dzīslojums.Skolēnu DzSv</t>
  </si>
  <si>
    <t>Kiosks. Leļļu teātris</t>
  </si>
  <si>
    <t>Kilograms kultūras žūrija</t>
  </si>
  <si>
    <t>Kilograms kultūras pasniegšanas ceremonija</t>
  </si>
  <si>
    <t>Jaunievēlētā Pāvesta Leona inaugurācija no Vatikāna</t>
  </si>
  <si>
    <t>Jaunā ārsta piezīmes.Nacionālais teātris</t>
  </si>
  <si>
    <t>Izdzīvošanas piezīmes.Valmieras teātris.</t>
  </si>
  <si>
    <t>Ivetas Apkalnas koncerts Rīgas Domā</t>
  </si>
  <si>
    <t>Ierakumu zvaigznes. Dokumentāla filma</t>
  </si>
  <si>
    <t>Ielas garumā</t>
  </si>
  <si>
    <t>Gustavo. Beidzot! Dokumentāla filma</t>
  </si>
  <si>
    <t>Grimmi. Liepājas teātris</t>
  </si>
  <si>
    <t>Garīgs koncerts.Skolēnu DzSv</t>
  </si>
  <si>
    <t>Folkloras laureātu koncerts Bij manā pūriņā.Skolēnu DzSv</t>
  </si>
  <si>
    <t>Ērģeles naktī. Dokumentāla filma</t>
  </si>
  <si>
    <t>Eduards Pāvuls. Aktieris pret savu gribu. Dokumentāla filma.</t>
  </si>
  <si>
    <t>Dziesmu svētki.Liepājas teātris</t>
  </si>
  <si>
    <t>Dievkalpojumi</t>
  </si>
  <si>
    <t>Denisa (s)lidojums.Dokumentāla filma</t>
  </si>
  <si>
    <t>Dejas balva 2023-2024</t>
  </si>
  <si>
    <t>Dalībnieku gājiens.Skolēnu DzSv</t>
  </si>
  <si>
    <t>Cilvēki laivās. Nacionālais teātris</t>
  </si>
  <si>
    <t>Brūnais siers. Kvadrifrons</t>
  </si>
  <si>
    <t>Brands. Dailes teātris</t>
  </si>
  <si>
    <t>Bīskapu apsveikums Lieldienās</t>
  </si>
  <si>
    <t>Bīskapu apsveikumi Ziemassvētkos</t>
  </si>
  <si>
    <t>Bezkaunīgais vecis. Nacionālais teātris</t>
  </si>
  <si>
    <t>Aurora.Redakcija. Seriāls</t>
  </si>
  <si>
    <t>Augusts zupas neēdājs.Willa teātris</t>
  </si>
  <si>
    <t>Atraitnes dēls Valmieras teātris</t>
  </si>
  <si>
    <t>Atgriežamies Latgolā. Dokumentāla filma</t>
  </si>
  <si>
    <t>Artes projekta administratīvās izmaksas</t>
  </si>
  <si>
    <t>Arī vaļiem ir bail. Nacionālā teātra izrāde</t>
  </si>
  <si>
    <t>Ar balles kurpēm Sibīrijas sniegos. Rīga Krievu teātris</t>
  </si>
  <si>
    <t>Antra Liedskalniņa. Kaislību varā. Dokumentāla filma</t>
  </si>
  <si>
    <t>Alfas.Dirty Deal Teatro</t>
  </si>
  <si>
    <t>Akordeona mūzikas koncerts Skan akordeons.Skolēnu DzSv</t>
  </si>
  <si>
    <t>Vērtību orientējošie, kultūras raidījumi</t>
  </si>
  <si>
    <t>Ļičnoje delo</t>
  </si>
  <si>
    <t>Kultūršoks</t>
  </si>
  <si>
    <t>De facto</t>
  </si>
  <si>
    <t>Aizliegtais paņēmiens</t>
  </si>
  <si>
    <t>Pētniecība</t>
  </si>
  <si>
    <t>Zemes stāsti</t>
  </si>
  <si>
    <t>Informatīvi analītiskie, sabiedriski politiskie raidījumi</t>
  </si>
  <si>
    <t>Vides fakti</t>
  </si>
  <si>
    <t>Valsts augstāko apbalvojumu pasniegšana 18.novembris</t>
  </si>
  <si>
    <t>Valsts augstāko amatpersonu uzrunas gadu mijā</t>
  </si>
  <si>
    <t>Šodienas jautājums. Sarunu raidījums</t>
  </si>
  <si>
    <t>Somijas prezidenta valsts vizīte</t>
  </si>
  <si>
    <t>Province</t>
  </si>
  <si>
    <t>Pašvaldību vēlēšanas 2025.Ziņu speciālizlaidums</t>
  </si>
  <si>
    <t>Pašvaldību vēlēšanas 2025.Rīta ziņu speciālizlaidumi</t>
  </si>
  <si>
    <t>Pašvaldību vēlēšanas 2025. Vēlēšanu nakts</t>
  </si>
  <si>
    <t>Pašvaldību vēlēšanas 2025. Rīgas mēra amata kandidātu debates</t>
  </si>
  <si>
    <t>Pašvaldību vēlēšanas 2025. Priekšvēlēšanu bezmaksas aģitācija</t>
  </si>
  <si>
    <t>Pašvaldību vēlēšanas 2025. Novadu un pilsētu kandidātu debates</t>
  </si>
  <si>
    <t>Pašvaldību vēlēšanas 2025. Diskusijas pirms vēlēšanām</t>
  </si>
  <si>
    <t>Pašvaldību vēlēšanas 2025. Diskusija par vēlēšanu rezultātiem</t>
  </si>
  <si>
    <t>Pašvaldību vēlēšanas 2025. Bezmaksas aģitācijas laiku izloze</t>
  </si>
  <si>
    <t>Pasākuma Ukrainas atbalstam Kopā līdz uzvarai 24.februārī</t>
  </si>
  <si>
    <t>Pasaules Panorāma. Raidījums par ārpolitiku</t>
  </si>
  <si>
    <t>Nāc līdzās Ziemassvēkos 2025</t>
  </si>
  <si>
    <t>Mūzika Rīgas pilī Koncerts ar I.Apkalnu un R.Paulu</t>
  </si>
  <si>
    <t>LV himna. Klips gadumijai</t>
  </si>
  <si>
    <t>Lāčplēša diena.Pasākums Uzvaras parka</t>
  </si>
  <si>
    <t>Lāčplēša diena. Ziņu speciālizlaidums</t>
  </si>
  <si>
    <t>Lāčplēša diena. Svecīšu siena</t>
  </si>
  <si>
    <t>Latvijas Radio 100</t>
  </si>
  <si>
    <t>Labdarības koncerts Ukrainas atbalstam kara 3. gadadienā</t>
  </si>
  <si>
    <t>Kas notiek Latvijā, J.Domburs</t>
  </si>
  <si>
    <t>Gada apskats 2025</t>
  </si>
  <si>
    <t>Filmas Straume komandas sagaidīšana pie Brīvības pieminekļa. Tiešraide</t>
  </si>
  <si>
    <t>Filma par ukraiņu ģimeni. Dokumentāla filma</t>
  </si>
  <si>
    <t>Eiropas korespondentpunkts</t>
  </si>
  <si>
    <t>Dzīvei nav melnraksta</t>
  </si>
  <si>
    <t>Dod pieci (ši gada tēma). Dokumentālā filma.</t>
  </si>
  <si>
    <t>Dānijas karaļa un karalienes valsts vizīte</t>
  </si>
  <si>
    <t>Ceturtā studija</t>
  </si>
  <si>
    <t>Barikādēm 35. Svinīgs pasākums barikāžu dalībniekiem</t>
  </si>
  <si>
    <t>Amerikas korespondents</t>
  </si>
  <si>
    <t>Aculiecinieks</t>
  </si>
  <si>
    <t>4.maijs.Saeimas svinīgā sēde</t>
  </si>
  <si>
    <t>4.maijs.Reģionālā militārā parāde Talsos</t>
  </si>
  <si>
    <t>4.maijs Valsts Augstāko apbalvojmu pasniegšanas ceremonija</t>
  </si>
  <si>
    <t>4. maija koncerts</t>
  </si>
  <si>
    <t>18.novembris. Valsts prezidenta uzruna pie Brīvības pieminekļa</t>
  </si>
  <si>
    <t>18.novembris. Saeimas svinīgā sēde</t>
  </si>
  <si>
    <t>18.novembris. Militārā parāde</t>
  </si>
  <si>
    <t>18.novembra moderācijas</t>
  </si>
  <si>
    <t>18. novembris Svinīgais koncerts</t>
  </si>
  <si>
    <t>1 pret 1</t>
  </si>
  <si>
    <t>Ziņu sižetu veidošana no Latgales</t>
  </si>
  <si>
    <t>Ziņas</t>
  </si>
  <si>
    <t>Ziņu sižetu sagatavošana no Vidzemes</t>
  </si>
  <si>
    <t>Trīs gadi karam Ukrainā. Ziņu speciālizlaidums 24.februārī</t>
  </si>
  <si>
    <t>S-2. Ziņu studija</t>
  </si>
  <si>
    <t>Rīta panorāma</t>
  </si>
  <si>
    <t>Reģionālo ziņu sižeti (iepirkums no reģionālajām TV)</t>
  </si>
  <si>
    <t>Protests pret lēmumu izstāties no Stambulas konvencijas</t>
  </si>
  <si>
    <t>Panorāma</t>
  </si>
  <si>
    <t>Nakts ziņas</t>
  </si>
  <si>
    <t>Laika ziņas Panorāma</t>
  </si>
  <si>
    <t>Dienas ziņas</t>
  </si>
  <si>
    <t>Fakts, EUR</t>
  </si>
  <si>
    <t>Fakts, stundas</t>
  </si>
  <si>
    <r>
      <t>Vienas stundas tiešās izmaksas (pēc NPL)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</t>
    </r>
  </si>
  <si>
    <r>
      <t>Tiešās izmaksas (pēc NPL)</t>
    </r>
    <r>
      <rPr>
        <vertAlign val="superscript"/>
        <sz val="11"/>
        <rFont val="Times New Roman"/>
        <family val="1"/>
      </rPr>
      <t>3</t>
    </r>
  </si>
  <si>
    <t>Hronometrāža</t>
  </si>
  <si>
    <t>Dati par periodu (12 mēneši)</t>
  </si>
  <si>
    <r>
      <t>Žanri/satura formāts/saturs/statuss</t>
    </r>
    <r>
      <rPr>
        <vertAlign val="superscript"/>
        <sz val="10"/>
        <rFont val="Times New Roman"/>
        <family val="1"/>
      </rPr>
      <t xml:space="preserve"> 1 un 2</t>
    </r>
  </si>
  <si>
    <t xml:space="preserve">Pielikums Nr. 1.1. "LSM sabiedriskā pasūtījuma satura vienību apjoma izpilde un izmaksas"  </t>
  </si>
  <si>
    <t>Latvijas Sabiedriskā medija pārvaldības, finansēšanas un sabiedriskā pasūtījuma īstenošanas kārtības</t>
  </si>
  <si>
    <t>Latvijas novados</t>
  </si>
  <si>
    <t>Pusdiena</t>
  </si>
  <si>
    <t>Euronet</t>
  </si>
  <si>
    <t>Ziņas vieglajā valodā</t>
  </si>
  <si>
    <t>Pēcpusdiena</t>
  </si>
  <si>
    <t>Ziņas krievu valodā</t>
  </si>
  <si>
    <t>Dienas notikumu apskats (krievu val.)</t>
  </si>
  <si>
    <t>Laika ziņas</t>
  </si>
  <si>
    <t>Laika ziņas (krievu val.)</t>
  </si>
  <si>
    <t>Krustpunktā</t>
  </si>
  <si>
    <t>Latgales stunda (Latgolys stunde)</t>
  </si>
  <si>
    <t>Dod pieci</t>
  </si>
  <si>
    <t>Divas puslodes</t>
  </si>
  <si>
    <t>Doma laukums (darbdienās)</t>
  </si>
  <si>
    <t>Doma laukums (brīvdienās)</t>
  </si>
  <si>
    <t>Radio Brīvība</t>
  </si>
  <si>
    <t>Atklātā saruna</t>
  </si>
  <si>
    <t>Izklāstā</t>
  </si>
  <si>
    <t>Tiešraide (I/A)</t>
  </si>
  <si>
    <t>Tiešraide</t>
  </si>
  <si>
    <t>Globālais latvietis - 21.gadsimts</t>
  </si>
  <si>
    <t>Infotainments</t>
  </si>
  <si>
    <t>Krustpunktā - brīvais mikrofons ar...</t>
  </si>
  <si>
    <t>Pievienotā vērtība</t>
  </si>
  <si>
    <t>Punkti uz I</t>
  </si>
  <si>
    <t>Reģioni krustpunktā</t>
  </si>
  <si>
    <t>Meistars Knehts</t>
  </si>
  <si>
    <t>Brīvības bulvāris</t>
  </si>
  <si>
    <t>Laikmeta krustpunktā</t>
  </si>
  <si>
    <t>Latgales stunda (atkārtojums LR1)</t>
  </si>
  <si>
    <t>Drošinātājs</t>
  </si>
  <si>
    <t>Kas būs ar Krieviju ?</t>
  </si>
  <si>
    <t>Balsis</t>
  </si>
  <si>
    <t>Mēs no Baltkrievijas</t>
  </si>
  <si>
    <t>Kontrapunkts</t>
  </si>
  <si>
    <t>Kurp griezies, pasaule?</t>
  </si>
  <si>
    <t>Atvērtie faili</t>
  </si>
  <si>
    <t>Zelta graudi</t>
  </si>
  <si>
    <t>Gadsimta garākā līgodziesma</t>
  </si>
  <si>
    <t>Neformāts</t>
  </si>
  <si>
    <t>Augstāk par zemi</t>
  </si>
  <si>
    <t>Kultūras rondo</t>
  </si>
  <si>
    <t>Ielūdz Radioteātris</t>
  </si>
  <si>
    <t>Kolnasāta</t>
  </si>
  <si>
    <t>Radio mazā lasītava</t>
  </si>
  <si>
    <t>LR3 raidījuma atkārtojums</t>
  </si>
  <si>
    <t>Sanākam, sadziedam, sadancojam</t>
  </si>
  <si>
    <t>Pāri mums pašiem</t>
  </si>
  <si>
    <t>Svētrīts</t>
  </si>
  <si>
    <t>Benefice</t>
  </si>
  <si>
    <t>Diena sākusies</t>
  </si>
  <si>
    <t>Eiroradio tiešraide</t>
  </si>
  <si>
    <t>Pa ceļam ar Klasiku</t>
  </si>
  <si>
    <t>Sestdienas vakars Operā</t>
  </si>
  <si>
    <t>Vakara autorprogramma</t>
  </si>
  <si>
    <t>Orfeja auss- sarunas par interpretāciju</t>
  </si>
  <si>
    <t>Tiešraides no 1.studijas</t>
  </si>
  <si>
    <t>Etnovēstis</t>
  </si>
  <si>
    <t>Post factum</t>
  </si>
  <si>
    <t>Kultūras biedrību raidījums</t>
  </si>
  <si>
    <t>Skaņas, domas, tikšanās</t>
  </si>
  <si>
    <t>Grāmatu otrdiena</t>
  </si>
  <si>
    <t>Tiešraide (dievkalpojums)</t>
  </si>
  <si>
    <t>Tiešraide (M/K)</t>
  </si>
  <si>
    <t>PārMijas</t>
  </si>
  <si>
    <t>Dzejas dienu laiks</t>
  </si>
  <si>
    <t>Nošu atslēga</t>
  </si>
  <si>
    <t>REPortāža</t>
  </si>
  <si>
    <t>Džeza impresijas</t>
  </si>
  <si>
    <t>Ārpusstundas lasīšana</t>
  </si>
  <si>
    <t>Kultūras kods (krievu val.)</t>
  </si>
  <si>
    <t>Sidraba birzs</t>
  </si>
  <si>
    <t>Smagsvars</t>
  </si>
  <si>
    <t>Maigais vakars</t>
  </si>
  <si>
    <t>Tiešraides</t>
  </si>
  <si>
    <t>Kur kritiķiem nav vietas</t>
  </si>
  <si>
    <t>Tīrkultūra</t>
  </si>
  <si>
    <t>Iztikas minimums</t>
  </si>
  <si>
    <t>GADARAKSTI</t>
  </si>
  <si>
    <t>Klasika+</t>
  </si>
  <si>
    <t>No pamatiem līdz jumtam</t>
  </si>
  <si>
    <t>Zināmais nezināmajā</t>
  </si>
  <si>
    <t>Kā labāk dzīvot</t>
  </si>
  <si>
    <t>Šīs dienas acīm</t>
  </si>
  <si>
    <t>Ģimenes studija</t>
  </si>
  <si>
    <t>Aleksandra studija</t>
  </si>
  <si>
    <t>Provinces stāsti</t>
  </si>
  <si>
    <t>Latgales studija</t>
  </si>
  <si>
    <t>Dzīvā vēsture</t>
  </si>
  <si>
    <t>Mūsdienu Odiseja</t>
  </si>
  <si>
    <t>Stiprie stāsti</t>
  </si>
  <si>
    <t>Nākotnes pietura</t>
  </si>
  <si>
    <t>Radio vilks dabā</t>
  </si>
  <si>
    <t>Izpausmes forma</t>
  </si>
  <si>
    <t>Mežonīgā daba</t>
  </si>
  <si>
    <t>Garāžas sarunas</t>
  </si>
  <si>
    <t>Digitālās brokastis</t>
  </si>
  <si>
    <t>Vai tas ir normāli</t>
  </si>
  <si>
    <t>Mēs no Ukrainas</t>
  </si>
  <si>
    <t>Starpbrīdis</t>
  </si>
  <si>
    <t>Mediju anatomija</t>
  </si>
  <si>
    <t>Valsts biogrāfija</t>
  </si>
  <si>
    <t>Tiesību teritorija</t>
  </si>
  <si>
    <t>Rada un raida jau 100 gadus</t>
  </si>
  <si>
    <t>Greizie rati</t>
  </si>
  <si>
    <t>Ciemos pie grāmatas</t>
  </si>
  <si>
    <t>Lasām un pļāpājam. Tiem un ar tiem, kas vēl neiet uz darbu</t>
  </si>
  <si>
    <t>Vieglās brīvdienas</t>
  </si>
  <si>
    <t>Vakara nagla</t>
  </si>
  <si>
    <t>Piccolo</t>
  </si>
  <si>
    <t>Infotainments (Sports)</t>
  </si>
  <si>
    <t>Piespēle</t>
  </si>
  <si>
    <t>Piektais celiņš</t>
  </si>
  <si>
    <t>Sarauj!</t>
  </si>
  <si>
    <t>Tiešraides / sports</t>
  </si>
  <si>
    <t>Svētdienas diena</t>
  </si>
  <si>
    <t>Nedēļas mūzika</t>
  </si>
  <si>
    <t>Lielā vēstuļu balle</t>
  </si>
  <si>
    <t>Rīts</t>
  </si>
  <si>
    <t>Latviešiem pasaulē</t>
  </si>
  <si>
    <t>Diena</t>
  </si>
  <si>
    <t>Svētdienas rīts</t>
  </si>
  <si>
    <t>Sestdienas rīts</t>
  </si>
  <si>
    <t>Breivdīnuos iz Latgolu</t>
  </si>
  <si>
    <t>Monopols</t>
  </si>
  <si>
    <t>Sveiks LR4!</t>
  </si>
  <si>
    <t>Par atpūtu un izklaidi</t>
  </si>
  <si>
    <t>Lieliskais piecinieks</t>
  </si>
  <si>
    <t>Mana mūzika</t>
  </si>
  <si>
    <t>Odiseja</t>
  </si>
  <si>
    <t>Atspere</t>
  </si>
  <si>
    <t>Rīta regtaims</t>
  </si>
  <si>
    <t>Ārējais izskats</t>
  </si>
  <si>
    <t>Piektais ātrums</t>
  </si>
  <si>
    <t>Svētdienas pēcpusdiena</t>
  </si>
  <si>
    <t>Naktsāķis</t>
  </si>
  <si>
    <t>Cita lieta</t>
  </si>
  <si>
    <t>Pa dienu</t>
  </si>
  <si>
    <t>Citi rīti</t>
  </si>
  <si>
    <t>Vakars</t>
  </si>
  <si>
    <t>Nakts</t>
  </si>
  <si>
    <t>Ceļojums</t>
  </si>
  <si>
    <t>Agrais rīts</t>
  </si>
  <si>
    <t>Rupjmaizes kārtojums</t>
  </si>
  <si>
    <t>Eiroradio džeza stunda</t>
  </si>
  <si>
    <t>Kino, operete, mūzikls</t>
  </si>
  <si>
    <t>Meistaru koncertos Latvijā</t>
  </si>
  <si>
    <t>Neakadēmiski</t>
  </si>
  <si>
    <t>Pasticcio</t>
  </si>
  <si>
    <t>Rīta mūzika</t>
  </si>
  <si>
    <t>Skaisto melodiju lokā</t>
  </si>
  <si>
    <t>Cafe musical</t>
  </si>
  <si>
    <t>Klasika bez pieturām</t>
  </si>
  <si>
    <t>Mazā (gadalaika) mūzika</t>
  </si>
  <si>
    <t>Nakts mūzika</t>
  </si>
  <si>
    <t>Dzīvie koncerti</t>
  </si>
  <si>
    <t>Vēl viens starts</t>
  </si>
  <si>
    <t>Izvēlas klausītāji</t>
  </si>
  <si>
    <t>Domingo. Mūzika svētdienai</t>
  </si>
  <si>
    <t>Tāda mūzika</t>
  </si>
  <si>
    <t>Deju stacija</t>
  </si>
  <si>
    <t>Nākamais rīts</t>
  </si>
  <si>
    <t>Galapunkts</t>
  </si>
  <si>
    <t>Cilpu cīņas</t>
  </si>
  <si>
    <t>Skaņu raksti</t>
  </si>
  <si>
    <t>Grēviņa kabinets</t>
  </si>
  <si>
    <t>Dārgumu lāde</t>
  </si>
  <si>
    <t>Pieci mūzika</t>
  </si>
  <si>
    <t>Piektais klubs</t>
  </si>
  <si>
    <t>Latvijas himna</t>
  </si>
  <si>
    <t xml:space="preserve">Labrīt </t>
  </si>
  <si>
    <t>(ne)Diplomātiskās Pusdienas</t>
  </si>
  <si>
    <t xml:space="preserve">Dzīves ritmi mūzikā </t>
  </si>
  <si>
    <t xml:space="preserve">Tāds esmu </t>
  </si>
  <si>
    <t>Labu nakti - pasakas</t>
  </si>
  <si>
    <t>Latvijas dziesmu krātuve</t>
  </si>
  <si>
    <t>Radio teātris bērniem</t>
  </si>
  <si>
    <t>Stunda kopā ar...</t>
  </si>
  <si>
    <t xml:space="preserve">Pasaules festivālos un koncertos </t>
  </si>
  <si>
    <t>Starpmūzika</t>
  </si>
  <si>
    <t xml:space="preserve">Zelta klasika </t>
  </si>
  <si>
    <t>Sporta ziņas Nakts</t>
  </si>
  <si>
    <t>Laika ziņas ( pēc 4.studijas )</t>
  </si>
  <si>
    <t>Laika ziņas Dienas ziņas</t>
  </si>
  <si>
    <t>Raidījuma Krustpunktā pārraide LTV</t>
  </si>
  <si>
    <t>Romi Latvijā. Dokumentāli īsstāsti</t>
  </si>
  <si>
    <t>Jāzeps un viņa brāļi Valmieras teātris</t>
  </si>
  <si>
    <t>Kultūras Rondo tiešraide LTV1.Skolēnu DzSv</t>
  </si>
  <si>
    <t>Latviešu grāmatas piecsimtgades pasākums</t>
  </si>
  <si>
    <t>Erudīcijas spēle pusaudžiem</t>
  </si>
  <si>
    <t>Dzīvo dzīvi</t>
  </si>
  <si>
    <t>Misija latvietis</t>
  </si>
  <si>
    <t>Misija latvietis. Podkāsts</t>
  </si>
  <si>
    <t>Sarunu cikls 81+</t>
  </si>
  <si>
    <t>Humpalu medības.3.sezona</t>
  </si>
  <si>
    <t>Blefs 16plus</t>
  </si>
  <si>
    <t>Gada apskats 16plus</t>
  </si>
  <si>
    <t>Animācijas plusAudzis</t>
  </si>
  <si>
    <t>Supernova 16plus</t>
  </si>
  <si>
    <t>Īsts vai neīsts plusAudzis</t>
  </si>
  <si>
    <t>Rage room 16plus</t>
  </si>
  <si>
    <t>Vēlēšanas 16plus</t>
  </si>
  <si>
    <t>Ralfs gatavo</t>
  </si>
  <si>
    <t>Cilvēks.jpg 16Plus</t>
  </si>
  <si>
    <t>Sporta ziņas. Diena</t>
  </si>
  <si>
    <t>Daumants Kalniņš, Rīgas Doma zēnu koris un Latvijas Radio bigbends Ziemassvētkos</t>
  </si>
  <si>
    <t>LSM sabiedriskā pasūtījuma satura vienību apjoma izpilde un izmaksas 2025.gadā
 LTV</t>
  </si>
  <si>
    <t>LSM sabiedriskā pasūtījuma satura vienību apjoma izpilde un izmaksas 2025.gadā
LR</t>
  </si>
  <si>
    <t>Sagatavoja: ___Līga Kulakova_______________________________________________________________________</t>
  </si>
  <si>
    <t>Sagatavoja: __Līga Kulakova________________________________________________________________________</t>
  </si>
  <si>
    <t>Latgaliešu balva  Boņuks 2024 pasniegšanas ceremonija</t>
  </si>
  <si>
    <t>Gada notikumu apskats 2024</t>
  </si>
  <si>
    <t>Dzejnieks un Auķis. LTV dokumentālā filma</t>
  </si>
  <si>
    <t>Kultūras notikumu gada apskats</t>
  </si>
  <si>
    <t>Opera "Adriāna Lekuvrēra"</t>
  </si>
  <si>
    <t>Deju karaoke</t>
  </si>
  <si>
    <t>Z studijas koncertu vizuāla pārveide</t>
  </si>
  <si>
    <t xml:space="preserve"> Sapņu komanda 2024 koncertieraksta montāža</t>
  </si>
  <si>
    <t>MESA. 25 gadi mūzikas</t>
  </si>
  <si>
    <t>Imanta Ziedoņa un Raimonda Paula Dziesmu svētki</t>
  </si>
  <si>
    <t>Sirds kā pērkondārds. Koncerts</t>
  </si>
  <si>
    <t>Ukraiņu grupas DakhaBrakha koncerts Rīgā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</si>
</sst>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#,##0.000"/>
    <numFmt numFmtId="167" formatCode="0.000"/>
    <numFmt numFmtId="168" formatCode="_-* #,##0.00\ _€_-;\-* #,##0.00\ _€_-;_-* &quot;-&quot;??\ _€_-;_-@_-"/>
    <numFmt numFmtId="169" formatCode="_-* #,##0\ _€_-;\-* #,##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vertAlign val="superscript"/>
      <sz val="10"/>
      <name val="Times New Roman"/>
      <family val="1"/>
    </font>
    <font>
      <sz val="11"/>
      <name val="Calibri"/>
      <family val="2"/>
      <charset val="186"/>
      <scheme val="minor"/>
    </font>
    <font>
      <b/>
      <vertAlign val="superscript"/>
      <sz val="10"/>
      <name val="Times New Roman"/>
      <family val="1"/>
      <charset val="186"/>
    </font>
    <font>
      <i/>
      <sz val="11"/>
      <name val="Times New Roman"/>
      <family val="1"/>
    </font>
    <font>
      <b/>
      <sz val="11"/>
      <color theme="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1"/>
      <name val="Times New Roman"/>
      <family val="1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rgb="FFFF0000"/>
      <name val="Times New Roman"/>
      <family val="1"/>
    </font>
    <font>
      <i/>
      <sz val="11"/>
      <color theme="0"/>
      <name val="Times New Roman"/>
      <family val="1"/>
    </font>
    <font>
      <b/>
      <sz val="8"/>
      <color rgb="FFFF0000"/>
      <name val="Times New Roman"/>
      <family val="1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thin">
        <color theme="4"/>
      </left>
      <right style="medium">
        <color theme="4" tint="-0.499984740745262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/>
      <right style="medium">
        <color theme="4" tint="-0.499984740745262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 tint="-0.499984740745262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23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4" applyFont="1"/>
    <xf numFmtId="0" fontId="6" fillId="2" borderId="3" xfId="2" applyFont="1" applyFill="1" applyBorder="1" applyAlignment="1">
      <alignment horizontal="left" wrapText="1"/>
    </xf>
    <xf numFmtId="0" fontId="6" fillId="2" borderId="5" xfId="5" applyFont="1" applyFill="1" applyBorder="1" applyAlignment="1">
      <alignment horizontal="left"/>
    </xf>
    <xf numFmtId="0" fontId="14" fillId="3" borderId="5" xfId="1" applyFont="1" applyFill="1" applyBorder="1"/>
    <xf numFmtId="0" fontId="6" fillId="2" borderId="5" xfId="1" applyFont="1" applyFill="1" applyBorder="1"/>
    <xf numFmtId="0" fontId="14" fillId="0" borderId="5" xfId="5" applyFont="1" applyBorder="1" applyAlignment="1">
      <alignment horizontal="left"/>
    </xf>
    <xf numFmtId="0" fontId="6" fillId="2" borderId="5" xfId="2" applyFont="1" applyFill="1" applyBorder="1" applyAlignment="1">
      <alignment horizontal="left" wrapText="1"/>
    </xf>
    <xf numFmtId="0" fontId="3" fillId="6" borderId="0" xfId="1" applyFont="1" applyFill="1"/>
    <xf numFmtId="0" fontId="6" fillId="5" borderId="5" xfId="5" applyFont="1" applyFill="1" applyBorder="1" applyAlignment="1">
      <alignment horizontal="left"/>
    </xf>
    <xf numFmtId="0" fontId="6" fillId="5" borderId="5" xfId="1" applyFont="1" applyFill="1" applyBorder="1"/>
    <xf numFmtId="0" fontId="6" fillId="5" borderId="5" xfId="5" applyFont="1" applyFill="1" applyBorder="1" applyAlignment="1">
      <alignment horizontal="left" wrapText="1"/>
    </xf>
    <xf numFmtId="0" fontId="3" fillId="7" borderId="8" xfId="2" applyFont="1" applyFill="1" applyBorder="1" applyAlignment="1">
      <alignment horizontal="center" vertical="center" wrapText="1"/>
    </xf>
    <xf numFmtId="0" fontId="3" fillId="7" borderId="9" xfId="2" applyFont="1" applyFill="1" applyBorder="1" applyAlignment="1">
      <alignment horizontal="center" vertical="center" wrapText="1"/>
    </xf>
    <xf numFmtId="0" fontId="3" fillId="7" borderId="6" xfId="2" applyFont="1" applyFill="1" applyBorder="1" applyAlignment="1">
      <alignment horizontal="center" vertical="center"/>
    </xf>
    <xf numFmtId="0" fontId="6" fillId="5" borderId="5" xfId="4" applyFont="1" applyFill="1" applyBorder="1"/>
    <xf numFmtId="0" fontId="14" fillId="0" borderId="5" xfId="5" applyFont="1" applyBorder="1" applyAlignment="1">
      <alignment horizontal="right"/>
    </xf>
    <xf numFmtId="0" fontId="6" fillId="2" borderId="5" xfId="4" applyFont="1" applyFill="1" applyBorder="1"/>
    <xf numFmtId="0" fontId="3" fillId="6" borderId="0" xfId="4" applyFont="1" applyFill="1"/>
    <xf numFmtId="0" fontId="1" fillId="0" borderId="0" xfId="4"/>
    <xf numFmtId="0" fontId="3" fillId="3" borderId="0" xfId="4" applyFont="1" applyFill="1"/>
    <xf numFmtId="0" fontId="1" fillId="3" borderId="0" xfId="4" applyFill="1"/>
    <xf numFmtId="0" fontId="12" fillId="3" borderId="0" xfId="4" applyFont="1" applyFill="1"/>
    <xf numFmtId="0" fontId="6" fillId="3" borderId="0" xfId="4" applyFont="1" applyFill="1" applyAlignment="1">
      <alignment horizontal="center"/>
    </xf>
    <xf numFmtId="0" fontId="14" fillId="3" borderId="5" xfId="5" applyFont="1" applyFill="1" applyBorder="1" applyAlignment="1">
      <alignment horizontal="right"/>
    </xf>
    <xf numFmtId="0" fontId="3" fillId="3" borderId="0" xfId="2" applyFont="1" applyFill="1"/>
    <xf numFmtId="164" fontId="3" fillId="3" borderId="0" xfId="2" applyNumberFormat="1" applyFont="1" applyFill="1"/>
    <xf numFmtId="0" fontId="7" fillId="3" borderId="0" xfId="2" applyFont="1" applyFill="1"/>
    <xf numFmtId="0" fontId="7" fillId="3" borderId="0" xfId="4" applyFont="1" applyFill="1" applyAlignment="1">
      <alignment vertical="top"/>
    </xf>
    <xf numFmtId="9" fontId="6" fillId="3" borderId="0" xfId="3" applyFont="1" applyFill="1" applyAlignment="1">
      <alignment horizontal="center"/>
    </xf>
    <xf numFmtId="0" fontId="14" fillId="3" borderId="5" xfId="4" applyFont="1" applyFill="1" applyBorder="1"/>
    <xf numFmtId="164" fontId="3" fillId="2" borderId="5" xfId="2" applyNumberFormat="1" applyFont="1" applyFill="1" applyBorder="1" applyAlignment="1">
      <alignment horizontal="center" vertical="center"/>
    </xf>
    <xf numFmtId="164" fontId="3" fillId="3" borderId="0" xfId="4" applyNumberFormat="1" applyFont="1" applyFill="1"/>
    <xf numFmtId="0" fontId="20" fillId="3" borderId="0" xfId="4" applyFont="1" applyFill="1"/>
    <xf numFmtId="166" fontId="3" fillId="3" borderId="0" xfId="4" applyNumberFormat="1" applyFont="1" applyFill="1"/>
    <xf numFmtId="166" fontId="20" fillId="3" borderId="0" xfId="4" applyNumberFormat="1" applyFont="1" applyFill="1"/>
    <xf numFmtId="164" fontId="3" fillId="5" borderId="4" xfId="2" applyNumberFormat="1" applyFont="1" applyFill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3" fontId="3" fillId="5" borderId="4" xfId="2" applyNumberFormat="1" applyFont="1" applyFill="1" applyBorder="1" applyAlignment="1">
      <alignment horizontal="center" vertical="center"/>
    </xf>
    <xf numFmtId="3" fontId="3" fillId="3" borderId="4" xfId="2" applyNumberFormat="1" applyFont="1" applyFill="1" applyBorder="1" applyAlignment="1">
      <alignment horizontal="center" vertical="center"/>
    </xf>
    <xf numFmtId="165" fontId="15" fillId="4" borderId="4" xfId="2" applyNumberFormat="1" applyFont="1" applyFill="1" applyBorder="1" applyAlignment="1">
      <alignment horizontal="center" vertical="center"/>
    </xf>
    <xf numFmtId="4" fontId="3" fillId="5" borderId="4" xfId="2" applyNumberFormat="1" applyFont="1" applyFill="1" applyBorder="1" applyAlignment="1">
      <alignment horizontal="center" vertical="center"/>
    </xf>
    <xf numFmtId="3" fontId="3" fillId="0" borderId="4" xfId="2" applyNumberFormat="1" applyFont="1" applyBorder="1" applyAlignment="1">
      <alignment horizontal="center" vertical="center"/>
    </xf>
    <xf numFmtId="4" fontId="9" fillId="2" borderId="5" xfId="2" applyNumberFormat="1" applyFont="1" applyFill="1" applyBorder="1" applyAlignment="1">
      <alignment horizontal="center" vertical="center"/>
    </xf>
    <xf numFmtId="3" fontId="7" fillId="3" borderId="4" xfId="2" applyNumberFormat="1" applyFont="1" applyFill="1" applyBorder="1" applyAlignment="1">
      <alignment horizontal="center" vertical="center"/>
    </xf>
    <xf numFmtId="3" fontId="9" fillId="5" borderId="4" xfId="2" applyNumberFormat="1" applyFont="1" applyFill="1" applyBorder="1" applyAlignment="1">
      <alignment horizontal="center" vertical="center"/>
    </xf>
    <xf numFmtId="4" fontId="9" fillId="5" borderId="4" xfId="2" applyNumberFormat="1" applyFont="1" applyFill="1" applyBorder="1" applyAlignment="1">
      <alignment horizontal="center" vertical="center"/>
    </xf>
    <xf numFmtId="164" fontId="6" fillId="2" borderId="2" xfId="2" applyNumberFormat="1" applyFont="1" applyFill="1" applyBorder="1" applyAlignment="1">
      <alignment horizontal="center" vertical="center"/>
    </xf>
    <xf numFmtId="164" fontId="3" fillId="7" borderId="4" xfId="2" applyNumberFormat="1" applyFont="1" applyFill="1" applyBorder="1" applyAlignment="1">
      <alignment horizontal="center" vertical="center" wrapText="1"/>
    </xf>
    <xf numFmtId="164" fontId="6" fillId="2" borderId="5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164" fontId="6" fillId="2" borderId="16" xfId="2" applyNumberFormat="1" applyFont="1" applyFill="1" applyBorder="1" applyAlignment="1">
      <alignment horizontal="center" vertical="center"/>
    </xf>
    <xf numFmtId="0" fontId="3" fillId="3" borderId="0" xfId="1" applyFont="1" applyFill="1"/>
    <xf numFmtId="0" fontId="2" fillId="3" borderId="0" xfId="1" applyFill="1"/>
    <xf numFmtId="0" fontId="6" fillId="3" borderId="0" xfId="1" applyFont="1" applyFill="1" applyAlignment="1">
      <alignment horizontal="center"/>
    </xf>
    <xf numFmtId="0" fontId="12" fillId="3" borderId="0" xfId="1" applyFont="1" applyFill="1"/>
    <xf numFmtId="0" fontId="7" fillId="3" borderId="0" xfId="1" applyFont="1" applyFill="1" applyAlignment="1">
      <alignment vertical="top"/>
    </xf>
    <xf numFmtId="3" fontId="3" fillId="2" borderId="4" xfId="2" applyNumberFormat="1" applyFont="1" applyFill="1" applyBorder="1" applyAlignment="1">
      <alignment horizontal="center" vertical="center"/>
    </xf>
    <xf numFmtId="3" fontId="3" fillId="3" borderId="0" xfId="4" applyNumberFormat="1" applyFont="1" applyFill="1"/>
    <xf numFmtId="3" fontId="19" fillId="3" borderId="0" xfId="0" applyNumberFormat="1" applyFont="1" applyFill="1" applyAlignment="1">
      <alignment horizontal="center"/>
    </xf>
    <xf numFmtId="4" fontId="3" fillId="3" borderId="0" xfId="4" applyNumberFormat="1" applyFont="1" applyFill="1"/>
    <xf numFmtId="165" fontId="3" fillId="3" borderId="0" xfId="4" applyNumberFormat="1" applyFont="1" applyFill="1"/>
    <xf numFmtId="0" fontId="15" fillId="4" borderId="5" xfId="5" applyFont="1" applyFill="1" applyBorder="1" applyAlignment="1">
      <alignment horizontal="left" wrapText="1"/>
    </xf>
    <xf numFmtId="0" fontId="15" fillId="4" borderId="5" xfId="5" applyFont="1" applyFill="1" applyBorder="1" applyAlignment="1">
      <alignment horizontal="left"/>
    </xf>
    <xf numFmtId="0" fontId="15" fillId="4" borderId="15" xfId="5" applyFont="1" applyFill="1" applyBorder="1" applyAlignment="1">
      <alignment horizontal="left"/>
    </xf>
    <xf numFmtId="0" fontId="21" fillId="0" borderId="5" xfId="5" applyFont="1" applyBorder="1" applyAlignment="1">
      <alignment horizontal="left"/>
    </xf>
    <xf numFmtId="164" fontId="20" fillId="3" borderId="0" xfId="4" applyNumberFormat="1" applyFont="1" applyFill="1"/>
    <xf numFmtId="167" fontId="3" fillId="3" borderId="0" xfId="4" applyNumberFormat="1" applyFont="1" applyFill="1"/>
    <xf numFmtId="4" fontId="22" fillId="3" borderId="0" xfId="0" applyNumberFormat="1" applyFont="1" applyFill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/>
    </xf>
    <xf numFmtId="2" fontId="15" fillId="4" borderId="5" xfId="5" applyNumberFormat="1" applyFont="1" applyFill="1" applyBorder="1" applyAlignment="1">
      <alignment horizontal="center" vertical="center" wrapText="1"/>
    </xf>
    <xf numFmtId="164" fontId="9" fillId="5" borderId="4" xfId="2" applyNumberFormat="1" applyFont="1" applyFill="1" applyBorder="1" applyAlignment="1">
      <alignment horizontal="center" vertical="center"/>
    </xf>
    <xf numFmtId="164" fontId="3" fillId="7" borderId="5" xfId="2" applyNumberFormat="1" applyFont="1" applyFill="1" applyBorder="1" applyAlignment="1">
      <alignment horizontal="center" vertical="center" wrapText="1"/>
    </xf>
    <xf numFmtId="4" fontId="15" fillId="4" borderId="15" xfId="2" applyNumberFormat="1" applyFont="1" applyFill="1" applyBorder="1" applyAlignment="1">
      <alignment horizontal="center" vertical="center"/>
    </xf>
    <xf numFmtId="4" fontId="9" fillId="5" borderId="17" xfId="2" applyNumberFormat="1" applyFont="1" applyFill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5" borderId="5" xfId="2" applyNumberFormat="1" applyFont="1" applyFill="1" applyBorder="1" applyAlignment="1">
      <alignment horizontal="center" vertical="center"/>
    </xf>
    <xf numFmtId="164" fontId="15" fillId="4" borderId="5" xfId="2" applyNumberFormat="1" applyFont="1" applyFill="1" applyBorder="1" applyAlignment="1">
      <alignment horizontal="center" vertical="center"/>
    </xf>
    <xf numFmtId="164" fontId="9" fillId="5" borderId="17" xfId="2" applyNumberFormat="1" applyFont="1" applyFill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/>
    </xf>
    <xf numFmtId="167" fontId="15" fillId="4" borderId="17" xfId="2" applyNumberFormat="1" applyFont="1" applyFill="1" applyBorder="1" applyAlignment="1">
      <alignment horizontal="center" vertical="center"/>
    </xf>
    <xf numFmtId="4" fontId="3" fillId="0" borderId="5" xfId="2" applyNumberFormat="1" applyFont="1" applyBorder="1" applyAlignment="1">
      <alignment horizontal="center" vertical="center"/>
    </xf>
    <xf numFmtId="4" fontId="15" fillId="4" borderId="5" xfId="2" applyNumberFormat="1" applyFont="1" applyFill="1" applyBorder="1" applyAlignment="1">
      <alignment horizontal="center" vertical="center"/>
    </xf>
    <xf numFmtId="4" fontId="3" fillId="3" borderId="5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3" fontId="9" fillId="5" borderId="17" xfId="2" applyNumberFormat="1" applyFont="1" applyFill="1" applyBorder="1" applyAlignment="1">
      <alignment horizontal="center" vertical="center"/>
    </xf>
    <xf numFmtId="164" fontId="3" fillId="0" borderId="17" xfId="2" applyNumberFormat="1" applyFont="1" applyBorder="1" applyAlignment="1">
      <alignment horizontal="center" vertical="center"/>
    </xf>
    <xf numFmtId="164" fontId="9" fillId="2" borderId="5" xfId="2" applyNumberFormat="1" applyFont="1" applyFill="1" applyBorder="1" applyAlignment="1">
      <alignment horizontal="center" vertical="center"/>
    </xf>
    <xf numFmtId="4" fontId="3" fillId="5" borderId="17" xfId="2" applyNumberFormat="1" applyFont="1" applyFill="1" applyBorder="1" applyAlignment="1">
      <alignment horizontal="center" vertical="center"/>
    </xf>
    <xf numFmtId="164" fontId="6" fillId="6" borderId="5" xfId="5" applyNumberFormat="1" applyFont="1" applyFill="1" applyBorder="1" applyAlignment="1">
      <alignment horizontal="center" vertical="center"/>
    </xf>
    <xf numFmtId="164" fontId="6" fillId="2" borderId="5" xfId="5" applyNumberFormat="1" applyFont="1" applyFill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164" fontId="7" fillId="6" borderId="5" xfId="5" applyNumberFormat="1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164" fontId="3" fillId="7" borderId="8" xfId="2" applyNumberFormat="1" applyFont="1" applyFill="1" applyBorder="1" applyAlignment="1">
      <alignment horizontal="center" vertical="center" wrapText="1"/>
    </xf>
    <xf numFmtId="164" fontId="15" fillId="4" borderId="18" xfId="2" applyNumberFormat="1" applyFont="1" applyFill="1" applyBorder="1" applyAlignment="1">
      <alignment horizontal="center" vertical="center"/>
    </xf>
    <xf numFmtId="164" fontId="9" fillId="5" borderId="8" xfId="2" applyNumberFormat="1" applyFont="1" applyFill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164" fontId="3" fillId="3" borderId="8" xfId="2" applyNumberFormat="1" applyFont="1" applyFill="1" applyBorder="1" applyAlignment="1">
      <alignment horizontal="center" vertical="center"/>
    </xf>
    <xf numFmtId="164" fontId="3" fillId="5" borderId="8" xfId="2" applyNumberFormat="1" applyFont="1" applyFill="1" applyBorder="1" applyAlignment="1">
      <alignment horizontal="center" vertical="center"/>
    </xf>
    <xf numFmtId="164" fontId="6" fillId="2" borderId="8" xfId="2" applyNumberFormat="1" applyFont="1" applyFill="1" applyBorder="1" applyAlignment="1">
      <alignment horizontal="center" vertical="center"/>
    </xf>
    <xf numFmtId="164" fontId="15" fillId="4" borderId="8" xfId="2" applyNumberFormat="1" applyFont="1" applyFill="1" applyBorder="1" applyAlignment="1">
      <alignment horizontal="center" vertical="center"/>
    </xf>
    <xf numFmtId="165" fontId="15" fillId="4" borderId="8" xfId="2" applyNumberFormat="1" applyFont="1" applyFill="1" applyBorder="1" applyAlignment="1">
      <alignment horizontal="center" vertical="center"/>
    </xf>
    <xf numFmtId="4" fontId="15" fillId="4" borderId="8" xfId="2" applyNumberFormat="1" applyFont="1" applyFill="1" applyBorder="1" applyAlignment="1">
      <alignment horizontal="center" vertical="center"/>
    </xf>
    <xf numFmtId="4" fontId="9" fillId="5" borderId="8" xfId="2" applyNumberFormat="1" applyFont="1" applyFill="1" applyBorder="1" applyAlignment="1">
      <alignment horizontal="center" vertical="center"/>
    </xf>
    <xf numFmtId="164" fontId="3" fillId="3" borderId="19" xfId="2" applyNumberFormat="1" applyFont="1" applyFill="1" applyBorder="1" applyAlignment="1">
      <alignment horizontal="center" vertical="center"/>
    </xf>
    <xf numFmtId="164" fontId="3" fillId="5" borderId="19" xfId="2" applyNumberFormat="1" applyFont="1" applyFill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6" fillId="2" borderId="19" xfId="2" applyNumberFormat="1" applyFont="1" applyFill="1" applyBorder="1" applyAlignment="1">
      <alignment horizontal="center" vertical="center"/>
    </xf>
    <xf numFmtId="165" fontId="15" fillId="4" borderId="19" xfId="5" applyNumberFormat="1" applyFont="1" applyFill="1" applyBorder="1" applyAlignment="1">
      <alignment horizontal="center" vertical="center" wrapText="1"/>
    </xf>
    <xf numFmtId="164" fontId="3" fillId="2" borderId="19" xfId="2" applyNumberFormat="1" applyFont="1" applyFill="1" applyBorder="1" applyAlignment="1">
      <alignment horizontal="center" vertical="center"/>
    </xf>
    <xf numFmtId="3" fontId="15" fillId="4" borderId="20" xfId="2" applyNumberFormat="1" applyFont="1" applyFill="1" applyBorder="1" applyAlignment="1">
      <alignment horizontal="center" vertical="center"/>
    </xf>
    <xf numFmtId="164" fontId="15" fillId="4" borderId="4" xfId="2" applyNumberFormat="1" applyFont="1" applyFill="1" applyBorder="1" applyAlignment="1">
      <alignment horizontal="center" vertical="center"/>
    </xf>
    <xf numFmtId="4" fontId="9" fillId="2" borderId="4" xfId="2" applyNumberFormat="1" applyFont="1" applyFill="1" applyBorder="1" applyAlignment="1">
      <alignment horizontal="center" vertical="center"/>
    </xf>
    <xf numFmtId="4" fontId="15" fillId="4" borderId="4" xfId="2" applyNumberFormat="1" applyFont="1" applyFill="1" applyBorder="1" applyAlignment="1">
      <alignment horizontal="center" vertical="center"/>
    </xf>
    <xf numFmtId="164" fontId="9" fillId="2" borderId="4" xfId="2" applyNumberFormat="1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164" fontId="6" fillId="6" borderId="4" xfId="5" applyNumberFormat="1" applyFont="1" applyFill="1" applyBorder="1" applyAlignment="1">
      <alignment horizontal="center" vertical="center"/>
    </xf>
    <xf numFmtId="3" fontId="15" fillId="4" borderId="4" xfId="5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wrapText="1"/>
    </xf>
    <xf numFmtId="43" fontId="15" fillId="4" borderId="4" xfId="6" applyFont="1" applyFill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165" fontId="15" fillId="3" borderId="0" xfId="2" applyNumberFormat="1" applyFont="1" applyFill="1" applyAlignment="1">
      <alignment horizontal="center" vertical="center"/>
    </xf>
    <xf numFmtId="164" fontId="6" fillId="3" borderId="0" xfId="5" applyNumberFormat="1" applyFont="1" applyFill="1" applyAlignment="1">
      <alignment horizontal="center" vertical="center"/>
    </xf>
    <xf numFmtId="164" fontId="15" fillId="3" borderId="0" xfId="2" applyNumberFormat="1" applyFont="1" applyFill="1" applyAlignment="1">
      <alignment horizontal="center" vertical="center"/>
    </xf>
    <xf numFmtId="0" fontId="9" fillId="2" borderId="3" xfId="2" applyFont="1" applyFill="1" applyBorder="1" applyAlignment="1">
      <alignment horizontal="right" wrapText="1"/>
    </xf>
    <xf numFmtId="168" fontId="15" fillId="4" borderId="6" xfId="2" applyNumberFormat="1" applyFont="1" applyFill="1" applyBorder="1" applyAlignment="1">
      <alignment horizontal="center" vertical="center"/>
    </xf>
    <xf numFmtId="168" fontId="15" fillId="4" borderId="22" xfId="2" applyNumberFormat="1" applyFont="1" applyFill="1" applyBorder="1" applyAlignment="1">
      <alignment horizontal="center" vertical="center"/>
    </xf>
    <xf numFmtId="168" fontId="3" fillId="5" borderId="6" xfId="2" applyNumberFormat="1" applyFont="1" applyFill="1" applyBorder="1" applyAlignment="1">
      <alignment horizontal="center" vertical="center"/>
    </xf>
    <xf numFmtId="168" fontId="3" fillId="5" borderId="22" xfId="2" applyNumberFormat="1" applyFont="1" applyFill="1" applyBorder="1" applyAlignment="1">
      <alignment horizontal="center" vertical="center"/>
    </xf>
    <xf numFmtId="168" fontId="3" fillId="0" borderId="6" xfId="2" applyNumberFormat="1" applyFont="1" applyBorder="1" applyAlignment="1">
      <alignment horizontal="center" vertical="center"/>
    </xf>
    <xf numFmtId="168" fontId="3" fillId="0" borderId="22" xfId="2" applyNumberFormat="1" applyFont="1" applyBorder="1" applyAlignment="1">
      <alignment horizontal="center" vertical="center"/>
    </xf>
    <xf numFmtId="168" fontId="6" fillId="2" borderId="6" xfId="2" applyNumberFormat="1" applyFont="1" applyFill="1" applyBorder="1" applyAlignment="1">
      <alignment horizontal="center" vertical="center"/>
    </xf>
    <xf numFmtId="168" fontId="6" fillId="2" borderId="22" xfId="2" applyNumberFormat="1" applyFont="1" applyFill="1" applyBorder="1" applyAlignment="1">
      <alignment horizontal="center" vertical="center"/>
    </xf>
    <xf numFmtId="168" fontId="3" fillId="2" borderId="6" xfId="2" applyNumberFormat="1" applyFont="1" applyFill="1" applyBorder="1" applyAlignment="1">
      <alignment horizontal="center" vertical="center"/>
    </xf>
    <xf numFmtId="168" fontId="6" fillId="2" borderId="6" xfId="5" applyNumberFormat="1" applyFont="1" applyFill="1" applyBorder="1" applyAlignment="1">
      <alignment horizontal="center" vertical="center"/>
    </xf>
    <xf numFmtId="168" fontId="7" fillId="6" borderId="6" xfId="5" applyNumberFormat="1" applyFont="1" applyFill="1" applyBorder="1" applyAlignment="1">
      <alignment horizontal="center" vertical="center"/>
    </xf>
    <xf numFmtId="168" fontId="9" fillId="2" borderId="6" xfId="1" applyNumberFormat="1" applyFont="1" applyFill="1" applyBorder="1" applyAlignment="1">
      <alignment horizontal="center" vertical="center"/>
    </xf>
    <xf numFmtId="168" fontId="9" fillId="5" borderId="22" xfId="2" applyNumberFormat="1" applyFont="1" applyFill="1" applyBorder="1" applyAlignment="1">
      <alignment horizontal="center" vertical="center"/>
    </xf>
    <xf numFmtId="168" fontId="3" fillId="2" borderId="5" xfId="2" applyNumberFormat="1" applyFont="1" applyFill="1" applyBorder="1" applyAlignment="1">
      <alignment horizontal="center" vertical="center"/>
    </xf>
    <xf numFmtId="168" fontId="9" fillId="2" borderId="2" xfId="2" applyNumberFormat="1" applyFont="1" applyFill="1" applyBorder="1" applyAlignment="1">
      <alignment horizontal="right" vertical="center"/>
    </xf>
    <xf numFmtId="168" fontId="9" fillId="2" borderId="16" xfId="2" applyNumberFormat="1" applyFont="1" applyFill="1" applyBorder="1" applyAlignment="1">
      <alignment horizontal="right" vertical="center"/>
    </xf>
    <xf numFmtId="168" fontId="6" fillId="2" borderId="5" xfId="2" applyNumberFormat="1" applyFont="1" applyFill="1" applyBorder="1" applyAlignment="1">
      <alignment horizontal="center" vertical="center"/>
    </xf>
    <xf numFmtId="168" fontId="3" fillId="0" borderId="5" xfId="2" applyNumberFormat="1" applyFont="1" applyBorder="1" applyAlignment="1">
      <alignment horizontal="center" vertical="center"/>
    </xf>
    <xf numFmtId="168" fontId="15" fillId="4" borderId="5" xfId="2" applyNumberFormat="1" applyFont="1" applyFill="1" applyBorder="1" applyAlignment="1">
      <alignment horizontal="center" vertical="center"/>
    </xf>
    <xf numFmtId="168" fontId="3" fillId="3" borderId="5" xfId="2" applyNumberFormat="1" applyFont="1" applyFill="1" applyBorder="1" applyAlignment="1">
      <alignment horizontal="center" vertical="center"/>
    </xf>
    <xf numFmtId="168" fontId="6" fillId="2" borderId="19" xfId="2" applyNumberFormat="1" applyFont="1" applyFill="1" applyBorder="1" applyAlignment="1">
      <alignment horizontal="center" vertical="center"/>
    </xf>
    <xf numFmtId="168" fontId="3" fillId="0" borderId="19" xfId="2" applyNumberFormat="1" applyFont="1" applyBorder="1" applyAlignment="1">
      <alignment horizontal="center" vertical="center"/>
    </xf>
    <xf numFmtId="168" fontId="15" fillId="4" borderId="19" xfId="2" applyNumberFormat="1" applyFont="1" applyFill="1" applyBorder="1" applyAlignment="1">
      <alignment horizontal="center" vertical="center"/>
    </xf>
    <xf numFmtId="168" fontId="3" fillId="2" borderId="19" xfId="2" applyNumberFormat="1" applyFont="1" applyFill="1" applyBorder="1" applyAlignment="1">
      <alignment horizontal="center" vertical="center"/>
    </xf>
    <xf numFmtId="168" fontId="3" fillId="3" borderId="19" xfId="2" applyNumberFormat="1" applyFont="1" applyFill="1" applyBorder="1" applyAlignment="1">
      <alignment horizontal="center" vertical="center"/>
    </xf>
    <xf numFmtId="169" fontId="15" fillId="4" borderId="4" xfId="2" applyNumberFormat="1" applyFont="1" applyFill="1" applyBorder="1" applyAlignment="1">
      <alignment horizontal="center" vertical="center"/>
    </xf>
    <xf numFmtId="169" fontId="3" fillId="5" borderId="4" xfId="2" applyNumberFormat="1" applyFont="1" applyFill="1" applyBorder="1" applyAlignment="1">
      <alignment horizontal="center" vertical="center"/>
    </xf>
    <xf numFmtId="169" fontId="3" fillId="0" borderId="4" xfId="2" applyNumberFormat="1" applyFont="1" applyBorder="1" applyAlignment="1">
      <alignment horizontal="center" vertical="center"/>
    </xf>
    <xf numFmtId="169" fontId="6" fillId="2" borderId="4" xfId="2" applyNumberFormat="1" applyFont="1" applyFill="1" applyBorder="1" applyAlignment="1">
      <alignment horizontal="center" vertical="center"/>
    </xf>
    <xf numFmtId="169" fontId="3" fillId="3" borderId="4" xfId="2" applyNumberFormat="1" applyFont="1" applyFill="1" applyBorder="1" applyAlignment="1">
      <alignment horizontal="center" vertical="center"/>
    </xf>
    <xf numFmtId="169" fontId="9" fillId="5" borderId="4" xfId="2" applyNumberFormat="1" applyFont="1" applyFill="1" applyBorder="1" applyAlignment="1">
      <alignment horizontal="center" vertical="center"/>
    </xf>
    <xf numFmtId="169" fontId="3" fillId="2" borderId="4" xfId="2" applyNumberFormat="1" applyFont="1" applyFill="1" applyBorder="1" applyAlignment="1">
      <alignment horizontal="center" vertical="center"/>
    </xf>
    <xf numFmtId="169" fontId="9" fillId="2" borderId="1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0" fontId="7" fillId="3" borderId="0" xfId="2" applyFont="1" applyFill="1" applyAlignment="1">
      <alignment horizontal="left" wrapText="1"/>
    </xf>
    <xf numFmtId="0" fontId="18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center"/>
    </xf>
    <xf numFmtId="0" fontId="3" fillId="7" borderId="14" xfId="2" applyFont="1" applyFill="1" applyBorder="1" applyAlignment="1">
      <alignment horizontal="center" vertical="center" wrapText="1"/>
    </xf>
    <xf numFmtId="0" fontId="3" fillId="7" borderId="10" xfId="2" applyFont="1" applyFill="1" applyBorder="1" applyAlignment="1">
      <alignment horizontal="center" vertical="center" wrapText="1"/>
    </xf>
    <xf numFmtId="0" fontId="3" fillId="7" borderId="7" xfId="2" applyFont="1" applyFill="1" applyBorder="1" applyAlignment="1">
      <alignment horizontal="center" vertical="center" wrapText="1"/>
    </xf>
    <xf numFmtId="0" fontId="9" fillId="7" borderId="13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1" xfId="2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center" vertical="center"/>
    </xf>
  </cellXfs>
  <cellStyles count="7">
    <cellStyle name="Comma" xfId="6" builtinId="3"/>
    <cellStyle name="Normal" xfId="0" builtinId="0"/>
    <cellStyle name="Normal 2 3 2 2" xfId="5" xr:uid="{66B09BAB-628F-4766-AB1E-E43CDB9BDC35}"/>
    <cellStyle name="Normal 20" xfId="4" xr:uid="{D49F3501-566D-4FA9-81A5-F0A83A162744}"/>
    <cellStyle name="Normal 23" xfId="1" xr:uid="{8691DF15-CDFC-4F30-A274-28571E91E31E}"/>
    <cellStyle name="Normal_Sheet1" xfId="2" xr:uid="{45AE067A-EA7D-4E6D-98FF-05500C026799}"/>
    <cellStyle name="Percent 2 5" xfId="3" xr:uid="{7A20DD70-75FB-45D6-8AD3-D374DE34A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75E-1D0B-4043-969F-CF8AAF92D3C3}">
  <sheetPr>
    <tabColor rgb="FF002060"/>
  </sheetPr>
  <dimension ref="A1:LR534"/>
  <sheetViews>
    <sheetView zoomScale="69" zoomScaleNormal="69" workbookViewId="0">
      <pane ySplit="9" topLeftCell="A113" activePane="bottomLeft" state="frozen"/>
      <selection pane="bottomLeft" activeCell="D44" sqref="D44"/>
    </sheetView>
  </sheetViews>
  <sheetFormatPr defaultColWidth="9.1796875" defaultRowHeight="14" x14ac:dyDescent="0.3"/>
  <cols>
    <col min="1" max="1" width="9.1796875" style="55"/>
    <col min="2" max="2" width="70.81640625" style="1" customWidth="1"/>
    <col min="3" max="5" width="20.54296875" style="1" customWidth="1"/>
    <col min="6" max="330" width="9.1796875" style="55"/>
    <col min="331" max="16384" width="9.1796875" style="1"/>
  </cols>
  <sheetData>
    <row r="1" spans="2:5" s="55" customFormat="1" x14ac:dyDescent="0.3">
      <c r="B1" s="164" t="s">
        <v>300</v>
      </c>
      <c r="C1" s="164"/>
      <c r="D1" s="164"/>
      <c r="E1" s="164"/>
    </row>
    <row r="2" spans="2:5" s="55" customFormat="1" x14ac:dyDescent="0.3">
      <c r="B2" s="164" t="s">
        <v>299</v>
      </c>
      <c r="C2" s="164"/>
      <c r="D2" s="164"/>
      <c r="E2" s="164"/>
    </row>
    <row r="3" spans="2:5" s="55" customFormat="1" x14ac:dyDescent="0.3">
      <c r="B3" s="165"/>
      <c r="C3" s="165"/>
      <c r="D3" s="165"/>
      <c r="E3" s="165"/>
    </row>
    <row r="4" spans="2:5" s="55" customFormat="1" ht="35.25" customHeight="1" x14ac:dyDescent="0.3">
      <c r="B4" s="166" t="s">
        <v>507</v>
      </c>
      <c r="C4" s="167"/>
      <c r="D4" s="167"/>
      <c r="E4" s="167"/>
    </row>
    <row r="5" spans="2:5" s="55" customFormat="1" ht="35.25" customHeight="1" x14ac:dyDescent="0.3">
      <c r="B5" s="122"/>
      <c r="C5" s="57"/>
      <c r="D5" s="57"/>
      <c r="E5" s="57"/>
    </row>
    <row r="6" spans="2:5" s="55" customFormat="1" ht="35.25" customHeight="1" thickBot="1" x14ac:dyDescent="0.35">
      <c r="B6" s="122"/>
      <c r="C6" s="57"/>
      <c r="D6" s="57"/>
      <c r="E6" s="57"/>
    </row>
    <row r="7" spans="2:5" s="55" customFormat="1" ht="35.25" customHeight="1" x14ac:dyDescent="0.3">
      <c r="B7" s="168" t="s">
        <v>298</v>
      </c>
      <c r="C7" s="171" t="s">
        <v>297</v>
      </c>
      <c r="D7" s="172"/>
      <c r="E7" s="173"/>
    </row>
    <row r="8" spans="2:5" s="55" customFormat="1" ht="35.25" customHeight="1" x14ac:dyDescent="0.3">
      <c r="B8" s="169"/>
      <c r="C8" s="16" t="s">
        <v>296</v>
      </c>
      <c r="D8" s="15" t="s">
        <v>295</v>
      </c>
      <c r="E8" s="14" t="s">
        <v>294</v>
      </c>
    </row>
    <row r="9" spans="2:5" s="55" customFormat="1" x14ac:dyDescent="0.3">
      <c r="B9" s="170"/>
      <c r="C9" s="75" t="s">
        <v>293</v>
      </c>
      <c r="D9" s="51" t="s">
        <v>292</v>
      </c>
      <c r="E9" s="97" t="s">
        <v>292</v>
      </c>
    </row>
    <row r="10" spans="2:5" x14ac:dyDescent="0.3">
      <c r="B10" s="66" t="s">
        <v>281</v>
      </c>
      <c r="C10" s="129">
        <f>C11+C26+C28+C30</f>
        <v>1456.1000000000042</v>
      </c>
      <c r="D10" s="154">
        <f>D11+D26+D28+D30</f>
        <v>3836633.899999999</v>
      </c>
      <c r="E10" s="130">
        <f t="shared" ref="E10:E25" si="0">IFERROR(D10/C10,0)</f>
        <v>2634.869789162824</v>
      </c>
    </row>
    <row r="11" spans="2:5" x14ac:dyDescent="0.3">
      <c r="B11" s="12" t="s">
        <v>111</v>
      </c>
      <c r="C11" s="131">
        <f>SUM(C12:C25)</f>
        <v>1456.1000000000042</v>
      </c>
      <c r="D11" s="155">
        <f>SUM(D12:D25)</f>
        <v>3836633.899999999</v>
      </c>
      <c r="E11" s="132">
        <f t="shared" si="0"/>
        <v>2634.869789162824</v>
      </c>
    </row>
    <row r="12" spans="2:5" x14ac:dyDescent="0.3">
      <c r="B12" s="18" t="s">
        <v>287</v>
      </c>
      <c r="C12" s="133">
        <v>1</v>
      </c>
      <c r="D12" s="156">
        <v>8328.8799999999992</v>
      </c>
      <c r="E12" s="134">
        <f t="shared" si="0"/>
        <v>8328.8799999999992</v>
      </c>
    </row>
    <row r="13" spans="2:5" x14ac:dyDescent="0.3">
      <c r="B13" s="18" t="s">
        <v>482</v>
      </c>
      <c r="C13" s="133">
        <v>15.999999999999959</v>
      </c>
      <c r="D13" s="156">
        <v>0</v>
      </c>
      <c r="E13" s="134">
        <f t="shared" si="0"/>
        <v>0</v>
      </c>
    </row>
    <row r="14" spans="2:5" x14ac:dyDescent="0.3">
      <c r="B14" s="18" t="s">
        <v>288</v>
      </c>
      <c r="C14" s="133">
        <v>195.09999999999934</v>
      </c>
      <c r="D14" s="156">
        <v>1623078.1799999997</v>
      </c>
      <c r="E14" s="134">
        <f t="shared" si="0"/>
        <v>8319.2115838032041</v>
      </c>
    </row>
    <row r="15" spans="2:5" x14ac:dyDescent="0.3">
      <c r="B15" s="18" t="s">
        <v>289</v>
      </c>
      <c r="C15" s="133">
        <v>42.900000000000091</v>
      </c>
      <c r="D15" s="156">
        <v>47130.470000000008</v>
      </c>
      <c r="E15" s="134">
        <f t="shared" si="0"/>
        <v>1098.6123543123522</v>
      </c>
    </row>
    <row r="16" spans="2:5" x14ac:dyDescent="0.3">
      <c r="B16" s="18" t="s">
        <v>283</v>
      </c>
      <c r="C16" s="133">
        <v>1</v>
      </c>
      <c r="D16" s="156">
        <v>8187.5700000000006</v>
      </c>
      <c r="E16" s="134">
        <f t="shared" si="0"/>
        <v>8187.5700000000006</v>
      </c>
    </row>
    <row r="17" spans="2:6" x14ac:dyDescent="0.3">
      <c r="B17" s="18" t="s">
        <v>291</v>
      </c>
      <c r="C17" s="133">
        <v>143.79999999999998</v>
      </c>
      <c r="D17" s="156">
        <v>312272.96999999991</v>
      </c>
      <c r="E17" s="134">
        <f t="shared" si="0"/>
        <v>2171.5783727399162</v>
      </c>
    </row>
    <row r="18" spans="2:6" x14ac:dyDescent="0.3">
      <c r="B18" s="18" t="s">
        <v>290</v>
      </c>
      <c r="C18" s="133">
        <v>23.800000000000068</v>
      </c>
      <c r="D18" s="156">
        <v>72097.53</v>
      </c>
      <c r="E18" s="134">
        <f t="shared" si="0"/>
        <v>3029.3079831932687</v>
      </c>
    </row>
    <row r="19" spans="2:6" x14ac:dyDescent="0.3">
      <c r="B19" s="18" t="s">
        <v>285</v>
      </c>
      <c r="C19" s="133">
        <v>1027.7000000000048</v>
      </c>
      <c r="D19" s="156">
        <v>719320.30999999971</v>
      </c>
      <c r="E19" s="134">
        <f t="shared" si="0"/>
        <v>699.93218838181997</v>
      </c>
    </row>
    <row r="20" spans="2:6" x14ac:dyDescent="0.3">
      <c r="B20" s="18" t="s">
        <v>483</v>
      </c>
      <c r="C20" s="133">
        <v>3.6000000000000019</v>
      </c>
      <c r="D20" s="156">
        <v>0</v>
      </c>
      <c r="E20" s="134">
        <f t="shared" si="0"/>
        <v>0</v>
      </c>
    </row>
    <row r="21" spans="2:6" x14ac:dyDescent="0.3">
      <c r="B21" s="18" t="s">
        <v>484</v>
      </c>
      <c r="C21" s="133">
        <v>1.2</v>
      </c>
      <c r="D21" s="156">
        <v>0</v>
      </c>
      <c r="E21" s="134">
        <f t="shared" si="0"/>
        <v>0</v>
      </c>
    </row>
    <row r="22" spans="2:6" x14ac:dyDescent="0.3">
      <c r="B22" s="18" t="s">
        <v>286</v>
      </c>
      <c r="C22" s="133">
        <f>IFERROR(B22/#REF!,0)</f>
        <v>0</v>
      </c>
      <c r="D22" s="156">
        <v>258262.92000000004</v>
      </c>
      <c r="E22" s="134">
        <f t="shared" si="0"/>
        <v>0</v>
      </c>
    </row>
    <row r="23" spans="2:6" x14ac:dyDescent="0.3">
      <c r="B23" s="18" t="s">
        <v>284</v>
      </c>
      <c r="C23" s="133">
        <f>IFERROR(B23/#REF!,0)</f>
        <v>0</v>
      </c>
      <c r="D23" s="156">
        <v>653903.60999999987</v>
      </c>
      <c r="E23" s="134">
        <f t="shared" si="0"/>
        <v>0</v>
      </c>
    </row>
    <row r="24" spans="2:6" x14ac:dyDescent="0.3">
      <c r="B24" s="18" t="s">
        <v>282</v>
      </c>
      <c r="C24" s="133">
        <f>IFERROR(B24/#REF!,0)</f>
        <v>0</v>
      </c>
      <c r="D24" s="156">
        <v>62302.060000000012</v>
      </c>
      <c r="E24" s="134">
        <f t="shared" si="0"/>
        <v>0</v>
      </c>
    </row>
    <row r="25" spans="2:6" x14ac:dyDescent="0.3">
      <c r="B25" s="18" t="s">
        <v>280</v>
      </c>
      <c r="C25" s="133">
        <f>IFERROR(B25/#REF!,0)</f>
        <v>0</v>
      </c>
      <c r="D25" s="156">
        <v>71749.399999999994</v>
      </c>
      <c r="E25" s="134">
        <f t="shared" si="0"/>
        <v>0</v>
      </c>
    </row>
    <row r="26" spans="2:6" ht="16" x14ac:dyDescent="0.3">
      <c r="B26" s="11" t="s">
        <v>36</v>
      </c>
      <c r="C26" s="131">
        <v>0</v>
      </c>
      <c r="D26" s="155">
        <v>0</v>
      </c>
      <c r="E26" s="132">
        <v>0</v>
      </c>
    </row>
    <row r="27" spans="2:6" x14ac:dyDescent="0.3">
      <c r="B27" s="8" t="s">
        <v>40</v>
      </c>
      <c r="C27" s="133">
        <v>0</v>
      </c>
      <c r="D27" s="156">
        <v>0</v>
      </c>
      <c r="E27" s="134">
        <v>0</v>
      </c>
    </row>
    <row r="28" spans="2:6" ht="16" x14ac:dyDescent="0.3">
      <c r="B28" s="13" t="s">
        <v>47</v>
      </c>
      <c r="C28" s="131">
        <v>0</v>
      </c>
      <c r="D28" s="155">
        <v>0</v>
      </c>
      <c r="E28" s="132"/>
    </row>
    <row r="29" spans="2:6" x14ac:dyDescent="0.3">
      <c r="B29" s="8" t="s">
        <v>40</v>
      </c>
      <c r="C29" s="133">
        <v>0</v>
      </c>
      <c r="D29" s="156">
        <v>0</v>
      </c>
      <c r="E29" s="134">
        <v>0</v>
      </c>
    </row>
    <row r="30" spans="2:6" ht="15" x14ac:dyDescent="0.3">
      <c r="B30" s="9" t="s">
        <v>43</v>
      </c>
      <c r="C30" s="135">
        <v>0</v>
      </c>
      <c r="D30" s="157">
        <v>0</v>
      </c>
      <c r="E30" s="136">
        <v>0</v>
      </c>
    </row>
    <row r="31" spans="2:6" x14ac:dyDescent="0.3">
      <c r="B31" s="68" t="s">
        <v>40</v>
      </c>
      <c r="C31" s="133">
        <v>0</v>
      </c>
      <c r="D31" s="156">
        <v>0</v>
      </c>
      <c r="E31" s="134">
        <v>0</v>
      </c>
    </row>
    <row r="32" spans="2:6" x14ac:dyDescent="0.3">
      <c r="B32" s="65" t="s">
        <v>232</v>
      </c>
      <c r="C32" s="129">
        <f>C33+C82+C86</f>
        <v>928.9000000000002</v>
      </c>
      <c r="D32" s="154">
        <f>D33+D82+D86</f>
        <v>1947944.73</v>
      </c>
      <c r="E32" s="130">
        <f t="shared" ref="E32:E65" si="1">IFERROR(D32/C32,0)</f>
        <v>2097.0446011411341</v>
      </c>
      <c r="F32" s="125"/>
    </row>
    <row r="33" spans="2:6" x14ac:dyDescent="0.3">
      <c r="B33" s="12" t="s">
        <v>111</v>
      </c>
      <c r="C33" s="131">
        <f>SUM(C34:C81)</f>
        <v>765.20000000000016</v>
      </c>
      <c r="D33" s="155">
        <f>SUM(D34:D81)</f>
        <v>1342230.69</v>
      </c>
      <c r="E33" s="132">
        <f t="shared" si="1"/>
        <v>1754.0913355985358</v>
      </c>
      <c r="F33" s="124"/>
    </row>
    <row r="34" spans="2:6" x14ac:dyDescent="0.3">
      <c r="B34" s="18" t="s">
        <v>248</v>
      </c>
      <c r="C34" s="133">
        <v>1.2</v>
      </c>
      <c r="D34" s="156">
        <v>9317.66</v>
      </c>
      <c r="E34" s="134">
        <f t="shared" si="1"/>
        <v>7764.7166666666672</v>
      </c>
    </row>
    <row r="35" spans="2:6" x14ac:dyDescent="0.3">
      <c r="B35" s="18" t="s">
        <v>263</v>
      </c>
      <c r="C35" s="133">
        <v>0.3</v>
      </c>
      <c r="D35" s="156">
        <v>0</v>
      </c>
      <c r="E35" s="134">
        <v>0</v>
      </c>
    </row>
    <row r="36" spans="2:6" x14ac:dyDescent="0.3">
      <c r="B36" s="18" t="s">
        <v>512</v>
      </c>
      <c r="C36" s="133">
        <v>1.3</v>
      </c>
      <c r="D36" s="156">
        <v>0</v>
      </c>
      <c r="E36" s="134">
        <v>0</v>
      </c>
    </row>
    <row r="37" spans="2:6" x14ac:dyDescent="0.3">
      <c r="B37" s="18" t="s">
        <v>279</v>
      </c>
      <c r="C37" s="133">
        <v>55.999999999999964</v>
      </c>
      <c r="D37" s="156">
        <v>56888.1</v>
      </c>
      <c r="E37" s="134">
        <f t="shared" si="1"/>
        <v>1015.8589285714291</v>
      </c>
    </row>
    <row r="38" spans="2:6" x14ac:dyDescent="0.3">
      <c r="B38" s="18" t="s">
        <v>238</v>
      </c>
      <c r="C38" s="133">
        <v>39</v>
      </c>
      <c r="D38" s="156">
        <v>76839.45</v>
      </c>
      <c r="E38" s="134">
        <f t="shared" si="1"/>
        <v>1970.2423076923076</v>
      </c>
    </row>
    <row r="39" spans="2:6" x14ac:dyDescent="0.3">
      <c r="B39" s="18" t="s">
        <v>236</v>
      </c>
      <c r="C39" s="133">
        <v>97.099999999999497</v>
      </c>
      <c r="D39" s="156">
        <v>86914.540000000008</v>
      </c>
      <c r="E39" s="134">
        <f t="shared" si="1"/>
        <v>895.10339855819211</v>
      </c>
    </row>
    <row r="40" spans="2:6" x14ac:dyDescent="0.3">
      <c r="B40" s="18" t="s">
        <v>260</v>
      </c>
      <c r="C40" s="133">
        <v>0.7</v>
      </c>
      <c r="D40" s="156">
        <v>7380.6699999999992</v>
      </c>
      <c r="E40" s="134">
        <f t="shared" si="1"/>
        <v>10543.814285714285</v>
      </c>
    </row>
    <row r="41" spans="2:6" x14ac:dyDescent="0.3">
      <c r="B41" s="18" t="s">
        <v>272</v>
      </c>
      <c r="C41" s="133">
        <v>3.4</v>
      </c>
      <c r="D41" s="156">
        <v>12069.780000000002</v>
      </c>
      <c r="E41" s="134">
        <f t="shared" si="1"/>
        <v>3549.935294117648</v>
      </c>
    </row>
    <row r="42" spans="2:6" x14ac:dyDescent="0.3">
      <c r="B42" s="18" t="s">
        <v>270</v>
      </c>
      <c r="C42" s="133">
        <v>0.7</v>
      </c>
      <c r="D42" s="156">
        <v>1526.5700000000002</v>
      </c>
      <c r="E42" s="134">
        <f t="shared" si="1"/>
        <v>2180.8142857142861</v>
      </c>
    </row>
    <row r="43" spans="2:6" x14ac:dyDescent="0.3">
      <c r="B43" s="18" t="s">
        <v>263</v>
      </c>
      <c r="C43" s="133">
        <v>51.999999999999886</v>
      </c>
      <c r="D43" s="156">
        <v>303.51</v>
      </c>
      <c r="E43" s="134">
        <f t="shared" si="1"/>
        <v>5.8367307692307815</v>
      </c>
    </row>
    <row r="44" spans="2:6" x14ac:dyDescent="0.3">
      <c r="B44" s="18" t="s">
        <v>237</v>
      </c>
      <c r="C44" s="133">
        <v>0.3</v>
      </c>
      <c r="D44" s="156">
        <v>3823.4</v>
      </c>
      <c r="E44" s="134">
        <f t="shared" si="1"/>
        <v>12744.666666666668</v>
      </c>
    </row>
    <row r="45" spans="2:6" x14ac:dyDescent="0.3">
      <c r="B45" s="18" t="s">
        <v>265</v>
      </c>
      <c r="C45" s="133">
        <v>0.4</v>
      </c>
      <c r="D45" s="156">
        <v>3621.35</v>
      </c>
      <c r="E45" s="134">
        <f t="shared" si="1"/>
        <v>9053.375</v>
      </c>
    </row>
    <row r="46" spans="2:6" x14ac:dyDescent="0.3">
      <c r="B46" s="18" t="s">
        <v>258</v>
      </c>
      <c r="C46" s="133">
        <v>117.70000000000013</v>
      </c>
      <c r="D46" s="156">
        <v>283477.92</v>
      </c>
      <c r="E46" s="134">
        <f t="shared" si="1"/>
        <v>2408.4785046728944</v>
      </c>
    </row>
    <row r="47" spans="2:6" x14ac:dyDescent="0.3">
      <c r="B47" s="18" t="s">
        <v>264</v>
      </c>
      <c r="C47" s="133">
        <v>1</v>
      </c>
      <c r="D47" s="156">
        <v>6366.5400000000009</v>
      </c>
      <c r="E47" s="134">
        <f t="shared" si="1"/>
        <v>6366.5400000000009</v>
      </c>
    </row>
    <row r="48" spans="2:6" x14ac:dyDescent="0.3">
      <c r="B48" s="18" t="s">
        <v>261</v>
      </c>
      <c r="C48" s="133">
        <v>1</v>
      </c>
      <c r="D48" s="156">
        <v>6744.06</v>
      </c>
      <c r="E48" s="134">
        <f t="shared" si="1"/>
        <v>6744.06</v>
      </c>
    </row>
    <row r="49" spans="2:5" x14ac:dyDescent="0.3">
      <c r="B49" s="18" t="s">
        <v>259</v>
      </c>
      <c r="C49" s="133">
        <v>1.3</v>
      </c>
      <c r="D49" s="156">
        <v>19314.66</v>
      </c>
      <c r="E49" s="134">
        <f t="shared" si="1"/>
        <v>14857.430769230768</v>
      </c>
    </row>
    <row r="50" spans="2:5" x14ac:dyDescent="0.3">
      <c r="B50" s="18" t="s">
        <v>247</v>
      </c>
      <c r="C50" s="133">
        <v>0.5</v>
      </c>
      <c r="D50" s="156">
        <v>2972.2599999999998</v>
      </c>
      <c r="E50" s="134">
        <f t="shared" si="1"/>
        <v>5944.5199999999995</v>
      </c>
    </row>
    <row r="51" spans="2:5" x14ac:dyDescent="0.3">
      <c r="B51" s="18" t="s">
        <v>243</v>
      </c>
      <c r="C51" s="133">
        <v>6.7</v>
      </c>
      <c r="D51" s="156">
        <v>4418.0700000000006</v>
      </c>
      <c r="E51" s="134">
        <f t="shared" si="1"/>
        <v>659.41343283582103</v>
      </c>
    </row>
    <row r="52" spans="2:5" x14ac:dyDescent="0.3">
      <c r="B52" s="18" t="s">
        <v>244</v>
      </c>
      <c r="C52" s="133">
        <v>45</v>
      </c>
      <c r="D52" s="156">
        <v>188304.16</v>
      </c>
      <c r="E52" s="134">
        <f t="shared" si="1"/>
        <v>4184.5368888888888</v>
      </c>
    </row>
    <row r="53" spans="2:5" x14ac:dyDescent="0.3">
      <c r="B53" s="18" t="s">
        <v>245</v>
      </c>
      <c r="C53" s="133">
        <v>1.3</v>
      </c>
      <c r="D53" s="156">
        <v>3091.1499999999996</v>
      </c>
      <c r="E53" s="134">
        <f t="shared" si="1"/>
        <v>2377.8076923076919</v>
      </c>
    </row>
    <row r="54" spans="2:5" x14ac:dyDescent="0.3">
      <c r="B54" s="18" t="s">
        <v>246</v>
      </c>
      <c r="C54" s="133">
        <v>2.6</v>
      </c>
      <c r="D54" s="156">
        <v>5740.42</v>
      </c>
      <c r="E54" s="134">
        <f t="shared" si="1"/>
        <v>2207.853846153846</v>
      </c>
    </row>
    <row r="55" spans="2:5" x14ac:dyDescent="0.3">
      <c r="B55" s="18" t="s">
        <v>242</v>
      </c>
      <c r="C55" s="133">
        <v>2.2000000000000002</v>
      </c>
      <c r="D55" s="156">
        <v>15400.64</v>
      </c>
      <c r="E55" s="134">
        <f t="shared" si="1"/>
        <v>7000.2909090909079</v>
      </c>
    </row>
    <row r="56" spans="2:5" x14ac:dyDescent="0.3">
      <c r="B56" s="18" t="s">
        <v>241</v>
      </c>
      <c r="C56" s="133">
        <v>4.4000000000000004</v>
      </c>
      <c r="D56" s="156">
        <v>28687.71</v>
      </c>
      <c r="E56" s="134">
        <f t="shared" si="1"/>
        <v>6519.9340909090906</v>
      </c>
    </row>
    <row r="57" spans="2:5" x14ac:dyDescent="0.3">
      <c r="B57" s="18" t="s">
        <v>269</v>
      </c>
      <c r="C57" s="133">
        <v>23.800000000000022</v>
      </c>
      <c r="D57" s="156">
        <v>46186.34</v>
      </c>
      <c r="E57" s="134">
        <f t="shared" si="1"/>
        <v>1940.6025210084015</v>
      </c>
    </row>
    <row r="58" spans="2:5" x14ac:dyDescent="0.3">
      <c r="B58" s="18" t="s">
        <v>234</v>
      </c>
      <c r="C58" s="133">
        <v>1.4</v>
      </c>
      <c r="D58" s="156">
        <v>10004.720000000001</v>
      </c>
      <c r="E58" s="134">
        <f t="shared" si="1"/>
        <v>7146.2285714285726</v>
      </c>
    </row>
    <row r="59" spans="2:5" x14ac:dyDescent="0.3">
      <c r="B59" s="18" t="s">
        <v>249</v>
      </c>
      <c r="C59" s="133">
        <v>38.999999999999993</v>
      </c>
      <c r="D59" s="156">
        <v>70491.89</v>
      </c>
      <c r="E59" s="134">
        <f t="shared" si="1"/>
        <v>1807.4843589743593</v>
      </c>
    </row>
    <row r="60" spans="2:5" x14ac:dyDescent="0.3">
      <c r="B60" s="18" t="s">
        <v>276</v>
      </c>
      <c r="C60" s="133">
        <v>2.6</v>
      </c>
      <c r="D60" s="156">
        <v>18229.25</v>
      </c>
      <c r="E60" s="134">
        <f t="shared" si="1"/>
        <v>7011.25</v>
      </c>
    </row>
    <row r="61" spans="2:5" x14ac:dyDescent="0.3">
      <c r="B61" s="18" t="s">
        <v>271</v>
      </c>
      <c r="C61" s="133">
        <v>1.1000000000000001</v>
      </c>
      <c r="D61" s="156">
        <v>15360.73</v>
      </c>
      <c r="E61" s="134">
        <f t="shared" si="1"/>
        <v>13964.3</v>
      </c>
    </row>
    <row r="62" spans="2:5" x14ac:dyDescent="0.3">
      <c r="B62" s="18" t="s">
        <v>254</v>
      </c>
      <c r="C62" s="133">
        <v>1</v>
      </c>
      <c r="D62" s="156">
        <v>15932.33</v>
      </c>
      <c r="E62" s="134">
        <f t="shared" si="1"/>
        <v>15932.33</v>
      </c>
    </row>
    <row r="63" spans="2:5" x14ac:dyDescent="0.3">
      <c r="B63" s="18" t="s">
        <v>255</v>
      </c>
      <c r="C63" s="133">
        <v>0.8</v>
      </c>
      <c r="D63" s="156">
        <v>8235.2199999999993</v>
      </c>
      <c r="E63" s="134">
        <f t="shared" si="1"/>
        <v>10294.024999999998</v>
      </c>
    </row>
    <row r="64" spans="2:5" x14ac:dyDescent="0.3">
      <c r="B64" s="18" t="s">
        <v>275</v>
      </c>
      <c r="C64" s="133">
        <v>0.3</v>
      </c>
      <c r="D64" s="156">
        <v>1457.94</v>
      </c>
      <c r="E64" s="134">
        <f t="shared" si="1"/>
        <v>4859.8</v>
      </c>
    </row>
    <row r="65" spans="2:5" x14ac:dyDescent="0.3">
      <c r="B65" s="18" t="s">
        <v>485</v>
      </c>
      <c r="C65" s="133">
        <v>221.50000000000091</v>
      </c>
      <c r="D65" s="156">
        <v>0</v>
      </c>
      <c r="E65" s="134">
        <f t="shared" si="1"/>
        <v>0</v>
      </c>
    </row>
    <row r="66" spans="2:5" x14ac:dyDescent="0.3">
      <c r="B66" s="18" t="s">
        <v>274</v>
      </c>
      <c r="C66" s="133">
        <v>1</v>
      </c>
      <c r="D66" s="156">
        <v>14555.320000000002</v>
      </c>
      <c r="E66" s="134">
        <f t="shared" ref="E66:E87" si="2">IFERROR(D66/C66,0)</f>
        <v>14555.320000000002</v>
      </c>
    </row>
    <row r="67" spans="2:5" x14ac:dyDescent="0.3">
      <c r="B67" s="18" t="s">
        <v>235</v>
      </c>
      <c r="C67" s="133">
        <v>0.4</v>
      </c>
      <c r="D67" s="156">
        <v>126.61</v>
      </c>
      <c r="E67" s="134">
        <f t="shared" si="2"/>
        <v>316.52499999999998</v>
      </c>
    </row>
    <row r="68" spans="2:5" x14ac:dyDescent="0.3">
      <c r="B68" s="18" t="s">
        <v>252</v>
      </c>
      <c r="C68" s="133">
        <v>0</v>
      </c>
      <c r="D68" s="156">
        <v>1682.72</v>
      </c>
      <c r="E68" s="134">
        <f t="shared" si="2"/>
        <v>0</v>
      </c>
    </row>
    <row r="69" spans="2:5" x14ac:dyDescent="0.3">
      <c r="B69" s="18" t="s">
        <v>256</v>
      </c>
      <c r="C69" s="133">
        <v>8.8000000000000007</v>
      </c>
      <c r="D69" s="156">
        <v>5863.26</v>
      </c>
      <c r="E69" s="134">
        <f t="shared" si="2"/>
        <v>666.27954545454543</v>
      </c>
    </row>
    <row r="70" spans="2:5" x14ac:dyDescent="0.3">
      <c r="B70" s="18" t="s">
        <v>251</v>
      </c>
      <c r="C70" s="133">
        <v>2.6</v>
      </c>
      <c r="D70" s="156">
        <v>341.48</v>
      </c>
      <c r="E70" s="134">
        <f t="shared" si="2"/>
        <v>131.33846153846153</v>
      </c>
    </row>
    <row r="71" spans="2:5" x14ac:dyDescent="0.3">
      <c r="B71" s="18" t="s">
        <v>257</v>
      </c>
      <c r="C71" s="133">
        <v>6.3</v>
      </c>
      <c r="D71" s="156">
        <v>8408.92</v>
      </c>
      <c r="E71" s="134">
        <f t="shared" si="2"/>
        <v>1334.7492063492064</v>
      </c>
    </row>
    <row r="72" spans="2:5" x14ac:dyDescent="0.3">
      <c r="B72" s="18" t="s">
        <v>250</v>
      </c>
      <c r="C72" s="133">
        <v>3</v>
      </c>
      <c r="D72" s="156">
        <v>12812.569999999998</v>
      </c>
      <c r="E72" s="134">
        <f t="shared" si="2"/>
        <v>4270.8566666666657</v>
      </c>
    </row>
    <row r="73" spans="2:5" x14ac:dyDescent="0.3">
      <c r="B73" s="18" t="s">
        <v>273</v>
      </c>
      <c r="C73" s="133">
        <v>4.4000000000000004</v>
      </c>
      <c r="D73" s="156">
        <v>15175.089999999998</v>
      </c>
      <c r="E73" s="134">
        <f t="shared" si="2"/>
        <v>3448.8840909090904</v>
      </c>
    </row>
    <row r="74" spans="2:5" x14ac:dyDescent="0.3">
      <c r="B74" s="18" t="s">
        <v>278</v>
      </c>
      <c r="C74" s="133">
        <v>1.3</v>
      </c>
      <c r="D74" s="156">
        <v>13248.93</v>
      </c>
      <c r="E74" s="134">
        <f t="shared" si="2"/>
        <v>10191.484615384616</v>
      </c>
    </row>
    <row r="75" spans="2:5" x14ac:dyDescent="0.3">
      <c r="B75" s="18" t="s">
        <v>253</v>
      </c>
      <c r="C75" s="133">
        <v>2.4</v>
      </c>
      <c r="D75" s="156">
        <v>9754.52</v>
      </c>
      <c r="E75" s="134">
        <f t="shared" si="2"/>
        <v>4064.3833333333337</v>
      </c>
    </row>
    <row r="76" spans="2:5" x14ac:dyDescent="0.3">
      <c r="B76" s="18" t="s">
        <v>240</v>
      </c>
      <c r="C76" s="133">
        <v>7</v>
      </c>
      <c r="D76" s="156">
        <v>13460.119999999999</v>
      </c>
      <c r="E76" s="134">
        <f t="shared" si="2"/>
        <v>1922.8742857142856</v>
      </c>
    </row>
    <row r="77" spans="2:5" x14ac:dyDescent="0.3">
      <c r="B77" s="18" t="s">
        <v>239</v>
      </c>
      <c r="C77" s="133">
        <v>0.4</v>
      </c>
      <c r="D77" s="156">
        <v>2939.9</v>
      </c>
      <c r="E77" s="134">
        <f t="shared" si="2"/>
        <v>7349.75</v>
      </c>
    </row>
    <row r="78" spans="2:5" x14ac:dyDescent="0.3">
      <c r="B78" s="18" t="s">
        <v>277</v>
      </c>
      <c r="C78" s="133">
        <v>0</v>
      </c>
      <c r="D78" s="156">
        <v>3616.39</v>
      </c>
      <c r="E78" s="134">
        <f t="shared" si="2"/>
        <v>0</v>
      </c>
    </row>
    <row r="79" spans="2:5" x14ac:dyDescent="0.3">
      <c r="B79" s="18" t="s">
        <v>268</v>
      </c>
      <c r="C79" s="133">
        <v>0</v>
      </c>
      <c r="D79" s="156">
        <v>105988.96999999999</v>
      </c>
      <c r="E79" s="134">
        <f t="shared" si="2"/>
        <v>0</v>
      </c>
    </row>
    <row r="80" spans="2:5" x14ac:dyDescent="0.3">
      <c r="B80" s="18" t="s">
        <v>267</v>
      </c>
      <c r="C80" s="133">
        <v>0</v>
      </c>
      <c r="D80" s="156">
        <v>55.09</v>
      </c>
      <c r="E80" s="134">
        <f t="shared" si="2"/>
        <v>0</v>
      </c>
    </row>
    <row r="81" spans="1:330" x14ac:dyDescent="0.3">
      <c r="B81" s="18" t="s">
        <v>262</v>
      </c>
      <c r="C81" s="133">
        <v>0</v>
      </c>
      <c r="D81" s="156">
        <v>125099.75999999997</v>
      </c>
      <c r="E81" s="134">
        <f t="shared" si="2"/>
        <v>0</v>
      </c>
    </row>
    <row r="82" spans="1:330" ht="16" x14ac:dyDescent="0.3">
      <c r="B82" s="11" t="s">
        <v>36</v>
      </c>
      <c r="C82" s="131">
        <f>SUM(C83:C85)</f>
        <v>47.099999999999994</v>
      </c>
      <c r="D82" s="155">
        <f>SUM(D83:D85)</f>
        <v>250978.22999999998</v>
      </c>
      <c r="E82" s="132">
        <f t="shared" si="2"/>
        <v>5328.6248407643316</v>
      </c>
      <c r="F82" s="124"/>
    </row>
    <row r="83" spans="1:330" x14ac:dyDescent="0.3">
      <c r="B83" s="18" t="s">
        <v>486</v>
      </c>
      <c r="C83" s="133">
        <v>0.89999999999999991</v>
      </c>
      <c r="D83" s="156">
        <v>0</v>
      </c>
      <c r="E83" s="134">
        <f t="shared" si="2"/>
        <v>0</v>
      </c>
    </row>
    <row r="84" spans="1:330" x14ac:dyDescent="0.3">
      <c r="B84" s="18" t="s">
        <v>233</v>
      </c>
      <c r="C84" s="133">
        <v>39.799999999999997</v>
      </c>
      <c r="D84" s="156">
        <v>201997.43</v>
      </c>
      <c r="E84" s="134">
        <f t="shared" si="2"/>
        <v>5075.3123115577891</v>
      </c>
    </row>
    <row r="85" spans="1:330" x14ac:dyDescent="0.3">
      <c r="B85" s="18" t="s">
        <v>231</v>
      </c>
      <c r="C85" s="133">
        <v>6.4000000000000012</v>
      </c>
      <c r="D85" s="156">
        <v>48980.800000000003</v>
      </c>
      <c r="E85" s="134">
        <f t="shared" si="2"/>
        <v>7653.2499999999991</v>
      </c>
    </row>
    <row r="86" spans="1:330" ht="16" x14ac:dyDescent="0.3">
      <c r="B86" s="11" t="s">
        <v>47</v>
      </c>
      <c r="C86" s="131">
        <f>C87</f>
        <v>116.6</v>
      </c>
      <c r="D86" s="155">
        <f>D87</f>
        <v>354735.81000000006</v>
      </c>
      <c r="E86" s="132">
        <f t="shared" si="2"/>
        <v>3042.3311320754724</v>
      </c>
      <c r="F86" s="124"/>
    </row>
    <row r="87" spans="1:330" x14ac:dyDescent="0.3">
      <c r="B87" s="18" t="s">
        <v>266</v>
      </c>
      <c r="C87" s="133">
        <v>116.6</v>
      </c>
      <c r="D87" s="156">
        <v>354735.81000000006</v>
      </c>
      <c r="E87" s="134">
        <f t="shared" si="2"/>
        <v>3042.3311320754724</v>
      </c>
    </row>
    <row r="88" spans="1:330" ht="15" x14ac:dyDescent="0.3">
      <c r="B88" s="9" t="s">
        <v>43</v>
      </c>
      <c r="C88" s="135">
        <v>0</v>
      </c>
      <c r="D88" s="157">
        <v>0</v>
      </c>
      <c r="E88" s="136">
        <v>0</v>
      </c>
    </row>
    <row r="89" spans="1:330" x14ac:dyDescent="0.3">
      <c r="B89" s="8" t="s">
        <v>40</v>
      </c>
      <c r="C89" s="133">
        <v>0</v>
      </c>
      <c r="D89" s="156">
        <v>0</v>
      </c>
      <c r="E89" s="134">
        <v>0</v>
      </c>
    </row>
    <row r="90" spans="1:330" x14ac:dyDescent="0.3">
      <c r="B90" s="66" t="s">
        <v>230</v>
      </c>
      <c r="C90" s="129">
        <f>C91+C96+C98+C100</f>
        <v>134</v>
      </c>
      <c r="D90" s="154">
        <f>D91+D96+D98+D100</f>
        <v>658192.06999999995</v>
      </c>
      <c r="E90" s="130">
        <f t="shared" ref="E90:E95" si="3">IFERROR(D90/C90,0)</f>
        <v>4911.881119402985</v>
      </c>
      <c r="F90" s="125"/>
    </row>
    <row r="91" spans="1:330" x14ac:dyDescent="0.3">
      <c r="B91" s="7" t="s">
        <v>111</v>
      </c>
      <c r="C91" s="137">
        <f>SUM(C92:C95)</f>
        <v>134</v>
      </c>
      <c r="D91" s="155">
        <f>SUM(D92:D95)</f>
        <v>658192.06999999995</v>
      </c>
      <c r="E91" s="132">
        <f t="shared" si="3"/>
        <v>4911.881119402985</v>
      </c>
      <c r="F91" s="124"/>
    </row>
    <row r="92" spans="1:330" x14ac:dyDescent="0.3">
      <c r="B92" s="18" t="s">
        <v>229</v>
      </c>
      <c r="C92" s="133">
        <v>73.399999999999991</v>
      </c>
      <c r="D92" s="156">
        <v>277193.14999999997</v>
      </c>
      <c r="E92" s="134">
        <f t="shared" si="3"/>
        <v>3776.4734332425069</v>
      </c>
    </row>
    <row r="93" spans="1:330" x14ac:dyDescent="0.3">
      <c r="B93" s="18" t="s">
        <v>228</v>
      </c>
      <c r="C93" s="133">
        <v>45.000000000000043</v>
      </c>
      <c r="D93" s="156">
        <v>292026.27999999991</v>
      </c>
      <c r="E93" s="134">
        <f t="shared" si="3"/>
        <v>6489.4728888888803</v>
      </c>
    </row>
    <row r="94" spans="1:330" x14ac:dyDescent="0.3">
      <c r="B94" s="18" t="s">
        <v>227</v>
      </c>
      <c r="C94" s="133">
        <v>15.599999999999977</v>
      </c>
      <c r="D94" s="156">
        <v>88869.930000000037</v>
      </c>
      <c r="E94" s="134">
        <f t="shared" si="3"/>
        <v>5696.7903846153959</v>
      </c>
    </row>
    <row r="95" spans="1:330" x14ac:dyDescent="0.3">
      <c r="B95" s="18" t="s">
        <v>226</v>
      </c>
      <c r="C95" s="133">
        <f>IFERROR(B95/#REF!,0)</f>
        <v>0</v>
      </c>
      <c r="D95" s="156">
        <v>102.71</v>
      </c>
      <c r="E95" s="134">
        <f t="shared" si="3"/>
        <v>0</v>
      </c>
    </row>
    <row r="96" spans="1:330" s="10" customFormat="1" ht="16" x14ac:dyDescent="0.3">
      <c r="A96" s="55"/>
      <c r="B96" s="5" t="s">
        <v>36</v>
      </c>
      <c r="C96" s="137">
        <v>0</v>
      </c>
      <c r="D96" s="155">
        <v>0</v>
      </c>
      <c r="E96" s="132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  <c r="HU96" s="55"/>
      <c r="HV96" s="55"/>
      <c r="HW96" s="55"/>
      <c r="HX96" s="55"/>
      <c r="HY96" s="55"/>
      <c r="HZ96" s="55"/>
      <c r="IA96" s="55"/>
      <c r="IB96" s="55"/>
      <c r="IC96" s="55"/>
      <c r="ID96" s="55"/>
      <c r="IE96" s="55"/>
      <c r="IF96" s="55"/>
      <c r="IG96" s="55"/>
      <c r="IH96" s="55"/>
      <c r="II96" s="55"/>
      <c r="IJ96" s="55"/>
      <c r="IK96" s="55"/>
      <c r="IL96" s="55"/>
      <c r="IM96" s="55"/>
      <c r="IN96" s="55"/>
      <c r="IO96" s="55"/>
      <c r="IP96" s="55"/>
      <c r="IQ96" s="55"/>
      <c r="IR96" s="55"/>
      <c r="IS96" s="55"/>
      <c r="IT96" s="55"/>
      <c r="IU96" s="55"/>
      <c r="IV96" s="55"/>
      <c r="IW96" s="55"/>
      <c r="IX96" s="55"/>
      <c r="IY96" s="55"/>
      <c r="IZ96" s="55"/>
      <c r="JA96" s="55"/>
      <c r="JB96" s="55"/>
      <c r="JC96" s="55"/>
      <c r="JD96" s="55"/>
      <c r="JE96" s="55"/>
      <c r="JF96" s="55"/>
      <c r="JG96" s="55"/>
      <c r="JH96" s="55"/>
      <c r="JI96" s="55"/>
      <c r="JJ96" s="55"/>
      <c r="JK96" s="55"/>
      <c r="JL96" s="55"/>
      <c r="JM96" s="55"/>
      <c r="JN96" s="55"/>
      <c r="JO96" s="55"/>
      <c r="JP96" s="55"/>
      <c r="JQ96" s="55"/>
      <c r="JR96" s="55"/>
      <c r="JS96" s="55"/>
      <c r="JT96" s="55"/>
      <c r="JU96" s="55"/>
      <c r="JV96" s="55"/>
      <c r="JW96" s="55"/>
      <c r="JX96" s="55"/>
      <c r="JY96" s="55"/>
      <c r="JZ96" s="55"/>
      <c r="KA96" s="55"/>
      <c r="KB96" s="55"/>
      <c r="KC96" s="55"/>
      <c r="KD96" s="55"/>
      <c r="KE96" s="55"/>
      <c r="KF96" s="55"/>
      <c r="KG96" s="55"/>
      <c r="KH96" s="55"/>
      <c r="KI96" s="55"/>
      <c r="KJ96" s="55"/>
      <c r="KK96" s="55"/>
      <c r="KL96" s="55"/>
      <c r="KM96" s="55"/>
      <c r="KN96" s="55"/>
      <c r="KO96" s="55"/>
      <c r="KP96" s="55"/>
      <c r="KQ96" s="55"/>
      <c r="KR96" s="55"/>
      <c r="KS96" s="55"/>
      <c r="KT96" s="55"/>
      <c r="KU96" s="55"/>
      <c r="KV96" s="55"/>
      <c r="KW96" s="55"/>
      <c r="KX96" s="55"/>
      <c r="KY96" s="55"/>
      <c r="KZ96" s="55"/>
      <c r="LA96" s="55"/>
      <c r="LB96" s="55"/>
      <c r="LC96" s="55"/>
      <c r="LD96" s="55"/>
      <c r="LE96" s="55"/>
      <c r="LF96" s="55"/>
      <c r="LG96" s="55"/>
      <c r="LH96" s="55"/>
      <c r="LI96" s="55"/>
      <c r="LJ96" s="55"/>
      <c r="LK96" s="55"/>
      <c r="LL96" s="55"/>
      <c r="LM96" s="55"/>
      <c r="LN96" s="55"/>
      <c r="LO96" s="55"/>
      <c r="LP96" s="55"/>
      <c r="LQ96" s="55"/>
      <c r="LR96" s="55"/>
    </row>
    <row r="97" spans="1:330" s="10" customFormat="1" x14ac:dyDescent="0.3">
      <c r="A97" s="55"/>
      <c r="B97" s="8" t="s">
        <v>40</v>
      </c>
      <c r="C97" s="133">
        <v>0</v>
      </c>
      <c r="D97" s="156">
        <v>0</v>
      </c>
      <c r="E97" s="134">
        <v>0</v>
      </c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  <c r="HU97" s="55"/>
      <c r="HV97" s="55"/>
      <c r="HW97" s="55"/>
      <c r="HX97" s="55"/>
      <c r="HY97" s="55"/>
      <c r="HZ97" s="55"/>
      <c r="IA97" s="55"/>
      <c r="IB97" s="55"/>
      <c r="IC97" s="55"/>
      <c r="ID97" s="55"/>
      <c r="IE97" s="55"/>
      <c r="IF97" s="55"/>
      <c r="IG97" s="55"/>
      <c r="IH97" s="55"/>
      <c r="II97" s="55"/>
      <c r="IJ97" s="55"/>
      <c r="IK97" s="55"/>
      <c r="IL97" s="55"/>
      <c r="IM97" s="55"/>
      <c r="IN97" s="55"/>
      <c r="IO97" s="55"/>
      <c r="IP97" s="55"/>
      <c r="IQ97" s="55"/>
      <c r="IR97" s="55"/>
      <c r="IS97" s="55"/>
      <c r="IT97" s="55"/>
      <c r="IU97" s="55"/>
      <c r="IV97" s="55"/>
      <c r="IW97" s="55"/>
      <c r="IX97" s="55"/>
      <c r="IY97" s="55"/>
      <c r="IZ97" s="55"/>
      <c r="JA97" s="55"/>
      <c r="JB97" s="55"/>
      <c r="JC97" s="55"/>
      <c r="JD97" s="55"/>
      <c r="JE97" s="55"/>
      <c r="JF97" s="55"/>
      <c r="JG97" s="55"/>
      <c r="JH97" s="55"/>
      <c r="JI97" s="55"/>
      <c r="JJ97" s="55"/>
      <c r="JK97" s="55"/>
      <c r="JL97" s="55"/>
      <c r="JM97" s="55"/>
      <c r="JN97" s="55"/>
      <c r="JO97" s="55"/>
      <c r="JP97" s="55"/>
      <c r="JQ97" s="55"/>
      <c r="JR97" s="55"/>
      <c r="JS97" s="55"/>
      <c r="JT97" s="55"/>
      <c r="JU97" s="55"/>
      <c r="JV97" s="55"/>
      <c r="JW97" s="55"/>
      <c r="JX97" s="55"/>
      <c r="JY97" s="55"/>
      <c r="JZ97" s="55"/>
      <c r="KA97" s="55"/>
      <c r="KB97" s="55"/>
      <c r="KC97" s="55"/>
      <c r="KD97" s="55"/>
      <c r="KE97" s="55"/>
      <c r="KF97" s="55"/>
      <c r="KG97" s="55"/>
      <c r="KH97" s="55"/>
      <c r="KI97" s="55"/>
      <c r="KJ97" s="55"/>
      <c r="KK97" s="55"/>
      <c r="KL97" s="55"/>
      <c r="KM97" s="55"/>
      <c r="KN97" s="55"/>
      <c r="KO97" s="55"/>
      <c r="KP97" s="55"/>
      <c r="KQ97" s="55"/>
      <c r="KR97" s="55"/>
      <c r="KS97" s="55"/>
      <c r="KT97" s="55"/>
      <c r="KU97" s="55"/>
      <c r="KV97" s="55"/>
      <c r="KW97" s="55"/>
      <c r="KX97" s="55"/>
      <c r="KY97" s="55"/>
      <c r="KZ97" s="55"/>
      <c r="LA97" s="55"/>
      <c r="LB97" s="55"/>
      <c r="LC97" s="55"/>
      <c r="LD97" s="55"/>
      <c r="LE97" s="55"/>
      <c r="LF97" s="55"/>
      <c r="LG97" s="55"/>
      <c r="LH97" s="55"/>
      <c r="LI97" s="55"/>
      <c r="LJ97" s="55"/>
      <c r="LK97" s="55"/>
      <c r="LL97" s="55"/>
      <c r="LM97" s="55"/>
      <c r="LN97" s="55"/>
      <c r="LO97" s="55"/>
      <c r="LP97" s="55"/>
      <c r="LQ97" s="55"/>
      <c r="LR97" s="55"/>
    </row>
    <row r="98" spans="1:330" s="10" customFormat="1" ht="16" x14ac:dyDescent="0.3">
      <c r="A98" s="55"/>
      <c r="B98" s="5" t="s">
        <v>47</v>
      </c>
      <c r="C98" s="137">
        <v>0</v>
      </c>
      <c r="D98" s="155"/>
      <c r="E98" s="132">
        <v>0</v>
      </c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  <c r="HU98" s="55"/>
      <c r="HV98" s="55"/>
      <c r="HW98" s="55"/>
      <c r="HX98" s="55"/>
      <c r="HY98" s="55"/>
      <c r="HZ98" s="55"/>
      <c r="IA98" s="55"/>
      <c r="IB98" s="55"/>
      <c r="IC98" s="55"/>
      <c r="ID98" s="55"/>
      <c r="IE98" s="55"/>
      <c r="IF98" s="55"/>
      <c r="IG98" s="55"/>
      <c r="IH98" s="55"/>
      <c r="II98" s="55"/>
      <c r="IJ98" s="55"/>
      <c r="IK98" s="55"/>
      <c r="IL98" s="55"/>
      <c r="IM98" s="55"/>
      <c r="IN98" s="55"/>
      <c r="IO98" s="55"/>
      <c r="IP98" s="55"/>
      <c r="IQ98" s="55"/>
      <c r="IR98" s="55"/>
      <c r="IS98" s="55"/>
      <c r="IT98" s="55"/>
      <c r="IU98" s="55"/>
      <c r="IV98" s="55"/>
      <c r="IW98" s="55"/>
      <c r="IX98" s="55"/>
      <c r="IY98" s="55"/>
      <c r="IZ98" s="55"/>
      <c r="JA98" s="55"/>
      <c r="JB98" s="55"/>
      <c r="JC98" s="55"/>
      <c r="JD98" s="55"/>
      <c r="JE98" s="55"/>
      <c r="JF98" s="55"/>
      <c r="JG98" s="55"/>
      <c r="JH98" s="55"/>
      <c r="JI98" s="55"/>
      <c r="JJ98" s="55"/>
      <c r="JK98" s="55"/>
      <c r="JL98" s="55"/>
      <c r="JM98" s="55"/>
      <c r="JN98" s="55"/>
      <c r="JO98" s="55"/>
      <c r="JP98" s="55"/>
      <c r="JQ98" s="55"/>
      <c r="JR98" s="55"/>
      <c r="JS98" s="55"/>
      <c r="JT98" s="55"/>
      <c r="JU98" s="55"/>
      <c r="JV98" s="55"/>
      <c r="JW98" s="55"/>
      <c r="JX98" s="55"/>
      <c r="JY98" s="55"/>
      <c r="JZ98" s="55"/>
      <c r="KA98" s="55"/>
      <c r="KB98" s="55"/>
      <c r="KC98" s="55"/>
      <c r="KD98" s="55"/>
      <c r="KE98" s="55"/>
      <c r="KF98" s="55"/>
      <c r="KG98" s="55"/>
      <c r="KH98" s="55"/>
      <c r="KI98" s="55"/>
      <c r="KJ98" s="55"/>
      <c r="KK98" s="55"/>
      <c r="KL98" s="55"/>
      <c r="KM98" s="55"/>
      <c r="KN98" s="55"/>
      <c r="KO98" s="55"/>
      <c r="KP98" s="55"/>
      <c r="KQ98" s="55"/>
      <c r="KR98" s="55"/>
      <c r="KS98" s="55"/>
      <c r="KT98" s="55"/>
      <c r="KU98" s="55"/>
      <c r="KV98" s="55"/>
      <c r="KW98" s="55"/>
      <c r="KX98" s="55"/>
      <c r="KY98" s="55"/>
      <c r="KZ98" s="55"/>
      <c r="LA98" s="55"/>
      <c r="LB98" s="55"/>
      <c r="LC98" s="55"/>
      <c r="LD98" s="55"/>
      <c r="LE98" s="55"/>
      <c r="LF98" s="55"/>
      <c r="LG98" s="55"/>
      <c r="LH98" s="55"/>
      <c r="LI98" s="55"/>
      <c r="LJ98" s="55"/>
      <c r="LK98" s="55"/>
      <c r="LL98" s="55"/>
      <c r="LM98" s="55"/>
      <c r="LN98" s="55"/>
      <c r="LO98" s="55"/>
      <c r="LP98" s="55"/>
      <c r="LQ98" s="55"/>
      <c r="LR98" s="55"/>
    </row>
    <row r="99" spans="1:330" s="10" customFormat="1" x14ac:dyDescent="0.3">
      <c r="A99" s="55"/>
      <c r="B99" s="8" t="s">
        <v>40</v>
      </c>
      <c r="C99" s="133">
        <v>0</v>
      </c>
      <c r="D99" s="156">
        <v>0</v>
      </c>
      <c r="E99" s="134">
        <v>0</v>
      </c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  <c r="IU99" s="55"/>
      <c r="IV99" s="55"/>
      <c r="IW99" s="55"/>
      <c r="IX99" s="55"/>
      <c r="IY99" s="55"/>
      <c r="IZ99" s="55"/>
      <c r="JA99" s="55"/>
      <c r="JB99" s="55"/>
      <c r="JC99" s="55"/>
      <c r="JD99" s="55"/>
      <c r="JE99" s="55"/>
      <c r="JF99" s="55"/>
      <c r="JG99" s="55"/>
      <c r="JH99" s="55"/>
      <c r="JI99" s="55"/>
      <c r="JJ99" s="55"/>
      <c r="JK99" s="55"/>
      <c r="JL99" s="55"/>
      <c r="JM99" s="55"/>
      <c r="JN99" s="55"/>
      <c r="JO99" s="55"/>
      <c r="JP99" s="55"/>
      <c r="JQ99" s="55"/>
      <c r="JR99" s="55"/>
      <c r="JS99" s="55"/>
      <c r="JT99" s="55"/>
      <c r="JU99" s="55"/>
      <c r="JV99" s="55"/>
      <c r="JW99" s="55"/>
      <c r="JX99" s="55"/>
      <c r="JY99" s="55"/>
      <c r="JZ99" s="55"/>
      <c r="KA99" s="55"/>
      <c r="KB99" s="55"/>
      <c r="KC99" s="55"/>
      <c r="KD99" s="55"/>
      <c r="KE99" s="55"/>
      <c r="KF99" s="55"/>
      <c r="KG99" s="55"/>
      <c r="KH99" s="55"/>
      <c r="KI99" s="55"/>
      <c r="KJ99" s="55"/>
      <c r="KK99" s="55"/>
      <c r="KL99" s="55"/>
      <c r="KM99" s="55"/>
      <c r="KN99" s="55"/>
      <c r="KO99" s="55"/>
      <c r="KP99" s="55"/>
      <c r="KQ99" s="55"/>
      <c r="KR99" s="55"/>
      <c r="KS99" s="55"/>
      <c r="KT99" s="55"/>
      <c r="KU99" s="55"/>
      <c r="KV99" s="55"/>
      <c r="KW99" s="55"/>
      <c r="KX99" s="55"/>
      <c r="KY99" s="55"/>
      <c r="KZ99" s="55"/>
      <c r="LA99" s="55"/>
      <c r="LB99" s="55"/>
      <c r="LC99" s="55"/>
      <c r="LD99" s="55"/>
      <c r="LE99" s="55"/>
      <c r="LF99" s="55"/>
      <c r="LG99" s="55"/>
      <c r="LH99" s="55"/>
      <c r="LI99" s="55"/>
      <c r="LJ99" s="55"/>
      <c r="LK99" s="55"/>
      <c r="LL99" s="55"/>
      <c r="LM99" s="55"/>
      <c r="LN99" s="55"/>
      <c r="LO99" s="55"/>
      <c r="LP99" s="55"/>
      <c r="LQ99" s="55"/>
      <c r="LR99" s="55"/>
    </row>
    <row r="100" spans="1:330" ht="15" x14ac:dyDescent="0.3">
      <c r="B100" s="9" t="s">
        <v>43</v>
      </c>
      <c r="C100" s="135">
        <v>0</v>
      </c>
      <c r="D100" s="157">
        <v>0</v>
      </c>
      <c r="E100" s="136">
        <v>0</v>
      </c>
    </row>
    <row r="101" spans="1:330" x14ac:dyDescent="0.3">
      <c r="B101" s="8" t="s">
        <v>40</v>
      </c>
      <c r="C101" s="133"/>
      <c r="D101" s="156">
        <v>0</v>
      </c>
      <c r="E101" s="134">
        <v>0</v>
      </c>
    </row>
    <row r="102" spans="1:330" x14ac:dyDescent="0.3">
      <c r="B102" s="65" t="s">
        <v>225</v>
      </c>
      <c r="C102" s="129">
        <f>C103+C194+C203+C205</f>
        <v>464.90000000000009</v>
      </c>
      <c r="D102" s="154">
        <f>D103+D194+D203+D205</f>
        <v>3020897.6200000015</v>
      </c>
      <c r="E102" s="130">
        <f t="shared" ref="E102:E135" si="4">IFERROR(D102/C102,0)</f>
        <v>6497.9514304151453</v>
      </c>
      <c r="F102" s="125"/>
    </row>
    <row r="103" spans="1:330" x14ac:dyDescent="0.3">
      <c r="B103" s="7" t="s">
        <v>111</v>
      </c>
      <c r="C103" s="137">
        <f>SUM(C104:C193)</f>
        <v>407.50000000000011</v>
      </c>
      <c r="D103" s="155">
        <f>SUM(D104:D193)</f>
        <v>2776390.2800000012</v>
      </c>
      <c r="E103" s="132">
        <f t="shared" si="4"/>
        <v>6813.2276809815958</v>
      </c>
      <c r="F103" s="124"/>
    </row>
    <row r="104" spans="1:330" x14ac:dyDescent="0.3">
      <c r="B104" s="18" t="s">
        <v>196</v>
      </c>
      <c r="C104" s="133">
        <v>1</v>
      </c>
      <c r="D104" s="156">
        <v>31241.33</v>
      </c>
      <c r="E104" s="134">
        <f t="shared" si="4"/>
        <v>31241.33</v>
      </c>
    </row>
    <row r="105" spans="1:330" x14ac:dyDescent="0.3">
      <c r="B105" s="18" t="s">
        <v>513</v>
      </c>
      <c r="C105" s="133">
        <v>1.5</v>
      </c>
      <c r="D105" s="156">
        <v>0</v>
      </c>
      <c r="E105" s="134">
        <v>0</v>
      </c>
    </row>
    <row r="106" spans="1:330" x14ac:dyDescent="0.3">
      <c r="B106" s="18" t="s">
        <v>514</v>
      </c>
      <c r="C106" s="133">
        <v>0.8</v>
      </c>
      <c r="D106" s="156">
        <v>0</v>
      </c>
      <c r="E106" s="134">
        <v>0</v>
      </c>
    </row>
    <row r="107" spans="1:330" x14ac:dyDescent="0.3">
      <c r="B107" s="18" t="s">
        <v>175</v>
      </c>
      <c r="C107" s="133">
        <v>2</v>
      </c>
      <c r="D107" s="156">
        <v>5918.88</v>
      </c>
      <c r="E107" s="134">
        <f t="shared" si="4"/>
        <v>2959.44</v>
      </c>
    </row>
    <row r="108" spans="1:330" x14ac:dyDescent="0.3">
      <c r="B108" s="18" t="s">
        <v>174</v>
      </c>
      <c r="C108" s="133">
        <v>7.2</v>
      </c>
      <c r="D108" s="156">
        <v>887.47</v>
      </c>
      <c r="E108" s="134">
        <f t="shared" si="4"/>
        <v>123.25972222222222</v>
      </c>
    </row>
    <row r="109" spans="1:330" x14ac:dyDescent="0.3">
      <c r="B109" s="18" t="s">
        <v>220</v>
      </c>
      <c r="C109" s="133">
        <v>5</v>
      </c>
      <c r="D109" s="156">
        <v>610.28</v>
      </c>
      <c r="E109" s="134">
        <f t="shared" si="4"/>
        <v>122.056</v>
      </c>
    </row>
    <row r="110" spans="1:330" x14ac:dyDescent="0.3">
      <c r="B110" s="18" t="s">
        <v>199</v>
      </c>
      <c r="C110" s="133">
        <v>5.2</v>
      </c>
      <c r="D110" s="156">
        <v>633.05999999999995</v>
      </c>
      <c r="E110" s="134">
        <f t="shared" si="4"/>
        <v>121.74230769230768</v>
      </c>
    </row>
    <row r="111" spans="1:330" x14ac:dyDescent="0.3">
      <c r="B111" s="18" t="s">
        <v>189</v>
      </c>
      <c r="C111" s="133">
        <v>1.8</v>
      </c>
      <c r="D111" s="156">
        <v>211.66</v>
      </c>
      <c r="E111" s="134">
        <f t="shared" si="4"/>
        <v>117.58888888888889</v>
      </c>
    </row>
    <row r="112" spans="1:330" s="2" customFormat="1" ht="14.5" x14ac:dyDescent="0.35">
      <c r="A112" s="56"/>
      <c r="B112" s="18" t="s">
        <v>178</v>
      </c>
      <c r="C112" s="133">
        <v>3.6</v>
      </c>
      <c r="D112" s="156">
        <v>449.41</v>
      </c>
      <c r="E112" s="134">
        <f t="shared" si="4"/>
        <v>124.83611111111111</v>
      </c>
      <c r="F112" s="55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  <c r="IT112" s="56"/>
      <c r="IU112" s="56"/>
      <c r="IV112" s="56"/>
      <c r="IW112" s="56"/>
      <c r="IX112" s="56"/>
      <c r="IY112" s="56"/>
      <c r="IZ112" s="56"/>
      <c r="JA112" s="56"/>
      <c r="JB112" s="56"/>
      <c r="JC112" s="56"/>
      <c r="JD112" s="56"/>
      <c r="JE112" s="56"/>
      <c r="JF112" s="56"/>
      <c r="JG112" s="56"/>
      <c r="JH112" s="56"/>
      <c r="JI112" s="56"/>
      <c r="JJ112" s="56"/>
      <c r="JK112" s="56"/>
      <c r="JL112" s="56"/>
      <c r="JM112" s="56"/>
      <c r="JN112" s="56"/>
      <c r="JO112" s="56"/>
      <c r="JP112" s="56"/>
      <c r="JQ112" s="56"/>
      <c r="JR112" s="56"/>
      <c r="JS112" s="56"/>
      <c r="JT112" s="56"/>
      <c r="JU112" s="56"/>
      <c r="JV112" s="56"/>
      <c r="JW112" s="56"/>
      <c r="JX112" s="56"/>
      <c r="JY112" s="56"/>
      <c r="JZ112" s="56"/>
      <c r="KA112" s="56"/>
      <c r="KB112" s="56"/>
      <c r="KC112" s="56"/>
      <c r="KD112" s="56"/>
      <c r="KE112" s="56"/>
      <c r="KF112" s="56"/>
      <c r="KG112" s="56"/>
      <c r="KH112" s="56"/>
      <c r="KI112" s="56"/>
      <c r="KJ112" s="56"/>
      <c r="KK112" s="56"/>
      <c r="KL112" s="56"/>
      <c r="KM112" s="56"/>
      <c r="KN112" s="56"/>
      <c r="KO112" s="56"/>
      <c r="KP112" s="56"/>
      <c r="KQ112" s="56"/>
      <c r="KR112" s="56"/>
      <c r="KS112" s="56"/>
      <c r="KT112" s="56"/>
      <c r="KU112" s="56"/>
      <c r="KV112" s="56"/>
      <c r="KW112" s="56"/>
      <c r="KX112" s="56"/>
      <c r="KY112" s="56"/>
      <c r="KZ112" s="56"/>
      <c r="LA112" s="56"/>
      <c r="LB112" s="56"/>
      <c r="LC112" s="56"/>
      <c r="LD112" s="56"/>
      <c r="LE112" s="56"/>
      <c r="LF112" s="56"/>
      <c r="LG112" s="56"/>
      <c r="LH112" s="56"/>
      <c r="LI112" s="56"/>
      <c r="LJ112" s="56"/>
      <c r="LK112" s="56"/>
      <c r="LL112" s="56"/>
      <c r="LM112" s="56"/>
      <c r="LN112" s="56"/>
      <c r="LO112" s="56"/>
      <c r="LP112" s="56"/>
      <c r="LQ112" s="56"/>
      <c r="LR112" s="56"/>
    </row>
    <row r="113" spans="1:330" s="2" customFormat="1" ht="14.5" x14ac:dyDescent="0.35">
      <c r="A113" s="56"/>
      <c r="B113" s="18" t="s">
        <v>221</v>
      </c>
      <c r="C113" s="133">
        <v>3.4</v>
      </c>
      <c r="D113" s="156">
        <v>423.26</v>
      </c>
      <c r="E113" s="134">
        <f t="shared" si="4"/>
        <v>124.48823529411764</v>
      </c>
      <c r="F113" s="55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  <c r="HP113" s="56"/>
      <c r="HQ113" s="56"/>
      <c r="HR113" s="56"/>
      <c r="HS113" s="56"/>
      <c r="HT113" s="56"/>
      <c r="HU113" s="56"/>
      <c r="HV113" s="56"/>
      <c r="HW113" s="56"/>
      <c r="HX113" s="56"/>
      <c r="HY113" s="56"/>
      <c r="HZ113" s="56"/>
      <c r="IA113" s="56"/>
      <c r="IB113" s="56"/>
      <c r="IC113" s="56"/>
      <c r="ID113" s="56"/>
      <c r="IE113" s="56"/>
      <c r="IF113" s="56"/>
      <c r="IG113" s="56"/>
      <c r="IH113" s="56"/>
      <c r="II113" s="56"/>
      <c r="IJ113" s="56"/>
      <c r="IK113" s="56"/>
      <c r="IL113" s="56"/>
      <c r="IM113" s="56"/>
      <c r="IN113" s="56"/>
      <c r="IO113" s="56"/>
      <c r="IP113" s="56"/>
      <c r="IQ113" s="56"/>
      <c r="IR113" s="56"/>
      <c r="IS113" s="56"/>
      <c r="IT113" s="56"/>
      <c r="IU113" s="56"/>
      <c r="IV113" s="56"/>
      <c r="IW113" s="56"/>
      <c r="IX113" s="56"/>
      <c r="IY113" s="56"/>
      <c r="IZ113" s="56"/>
      <c r="JA113" s="56"/>
      <c r="JB113" s="56"/>
      <c r="JC113" s="56"/>
      <c r="JD113" s="56"/>
      <c r="JE113" s="56"/>
      <c r="JF113" s="56"/>
      <c r="JG113" s="56"/>
      <c r="JH113" s="56"/>
      <c r="JI113" s="56"/>
      <c r="JJ113" s="56"/>
      <c r="JK113" s="56"/>
      <c r="JL113" s="56"/>
      <c r="JM113" s="56"/>
      <c r="JN113" s="56"/>
      <c r="JO113" s="56"/>
      <c r="JP113" s="56"/>
      <c r="JQ113" s="56"/>
      <c r="JR113" s="56"/>
      <c r="JS113" s="56"/>
      <c r="JT113" s="56"/>
      <c r="JU113" s="56"/>
      <c r="JV113" s="56"/>
      <c r="JW113" s="56"/>
      <c r="JX113" s="56"/>
      <c r="JY113" s="56"/>
      <c r="JZ113" s="56"/>
      <c r="KA113" s="56"/>
      <c r="KB113" s="56"/>
      <c r="KC113" s="56"/>
      <c r="KD113" s="56"/>
      <c r="KE113" s="56"/>
      <c r="KF113" s="56"/>
      <c r="KG113" s="56"/>
      <c r="KH113" s="56"/>
      <c r="KI113" s="56"/>
      <c r="KJ113" s="56"/>
      <c r="KK113" s="56"/>
      <c r="KL113" s="56"/>
      <c r="KM113" s="56"/>
      <c r="KN113" s="56"/>
      <c r="KO113" s="56"/>
      <c r="KP113" s="56"/>
      <c r="KQ113" s="56"/>
      <c r="KR113" s="56"/>
      <c r="KS113" s="56"/>
      <c r="KT113" s="56"/>
      <c r="KU113" s="56"/>
      <c r="KV113" s="56"/>
      <c r="KW113" s="56"/>
      <c r="KX113" s="56"/>
      <c r="KY113" s="56"/>
      <c r="KZ113" s="56"/>
      <c r="LA113" s="56"/>
      <c r="LB113" s="56"/>
      <c r="LC113" s="56"/>
      <c r="LD113" s="56"/>
      <c r="LE113" s="56"/>
      <c r="LF113" s="56"/>
      <c r="LG113" s="56"/>
      <c r="LH113" s="56"/>
      <c r="LI113" s="56"/>
      <c r="LJ113" s="56"/>
      <c r="LK113" s="56"/>
      <c r="LL113" s="56"/>
      <c r="LM113" s="56"/>
      <c r="LN113" s="56"/>
      <c r="LO113" s="56"/>
      <c r="LP113" s="56"/>
      <c r="LQ113" s="56"/>
      <c r="LR113" s="56"/>
    </row>
    <row r="114" spans="1:330" x14ac:dyDescent="0.3">
      <c r="B114" s="18" t="s">
        <v>202</v>
      </c>
      <c r="C114" s="133">
        <v>2.4</v>
      </c>
      <c r="D114" s="156">
        <v>31412.07</v>
      </c>
      <c r="E114" s="134">
        <f t="shared" si="4"/>
        <v>13088.362500000001</v>
      </c>
    </row>
    <row r="115" spans="1:330" x14ac:dyDescent="0.3">
      <c r="B115" s="18" t="s">
        <v>151</v>
      </c>
      <c r="C115" s="133">
        <v>1.8</v>
      </c>
      <c r="D115" s="156">
        <v>3339.92</v>
      </c>
      <c r="E115" s="134">
        <f t="shared" si="4"/>
        <v>1855.5111111111112</v>
      </c>
    </row>
    <row r="116" spans="1:330" x14ac:dyDescent="0.3">
      <c r="B116" s="18" t="s">
        <v>198</v>
      </c>
      <c r="C116" s="133">
        <v>1.8</v>
      </c>
      <c r="D116" s="156">
        <v>8884.93</v>
      </c>
      <c r="E116" s="134">
        <f t="shared" si="4"/>
        <v>4936.0722222222221</v>
      </c>
    </row>
    <row r="117" spans="1:330" x14ac:dyDescent="0.3">
      <c r="B117" s="18" t="s">
        <v>165</v>
      </c>
      <c r="C117" s="133">
        <v>3</v>
      </c>
      <c r="D117" s="156">
        <v>375.9</v>
      </c>
      <c r="E117" s="134">
        <f t="shared" si="4"/>
        <v>125.3</v>
      </c>
    </row>
    <row r="118" spans="1:330" x14ac:dyDescent="0.3">
      <c r="B118" s="18" t="s">
        <v>217</v>
      </c>
      <c r="C118" s="133">
        <v>2.6</v>
      </c>
      <c r="D118" s="156">
        <v>321.38</v>
      </c>
      <c r="E118" s="134">
        <f t="shared" si="4"/>
        <v>123.6076923076923</v>
      </c>
    </row>
    <row r="119" spans="1:330" x14ac:dyDescent="0.3">
      <c r="B119" s="18" t="s">
        <v>487</v>
      </c>
      <c r="C119" s="133">
        <v>5.4</v>
      </c>
      <c r="D119" s="156">
        <v>0</v>
      </c>
      <c r="E119" s="134">
        <f t="shared" si="4"/>
        <v>0</v>
      </c>
    </row>
    <row r="120" spans="1:330" x14ac:dyDescent="0.3">
      <c r="B120" s="18" t="s">
        <v>177</v>
      </c>
      <c r="C120" s="133">
        <v>4.2</v>
      </c>
      <c r="D120" s="156">
        <v>516.53</v>
      </c>
      <c r="E120" s="134">
        <f t="shared" si="4"/>
        <v>122.98333333333332</v>
      </c>
    </row>
    <row r="121" spans="1:330" x14ac:dyDescent="0.3">
      <c r="B121" s="18" t="s">
        <v>162</v>
      </c>
      <c r="C121" s="133">
        <v>3.8</v>
      </c>
      <c r="D121" s="156">
        <v>481.76</v>
      </c>
      <c r="E121" s="134">
        <f t="shared" si="4"/>
        <v>126.77894736842106</v>
      </c>
    </row>
    <row r="122" spans="1:330" x14ac:dyDescent="0.3">
      <c r="B122" s="18" t="s">
        <v>211</v>
      </c>
      <c r="C122" s="133">
        <v>5</v>
      </c>
      <c r="D122" s="156">
        <v>621.91</v>
      </c>
      <c r="E122" s="134">
        <f t="shared" si="4"/>
        <v>124.38199999999999</v>
      </c>
    </row>
    <row r="123" spans="1:330" x14ac:dyDescent="0.3">
      <c r="B123" s="18" t="s">
        <v>194</v>
      </c>
      <c r="C123" s="133">
        <v>3.6</v>
      </c>
      <c r="D123" s="156">
        <v>617.48</v>
      </c>
      <c r="E123" s="134">
        <f t="shared" si="4"/>
        <v>171.52222222222221</v>
      </c>
    </row>
    <row r="124" spans="1:330" x14ac:dyDescent="0.3">
      <c r="B124" s="18" t="s">
        <v>197</v>
      </c>
      <c r="C124" s="133">
        <v>20</v>
      </c>
      <c r="D124" s="156">
        <v>64072.46</v>
      </c>
      <c r="E124" s="134">
        <f t="shared" si="4"/>
        <v>3203.623</v>
      </c>
    </row>
    <row r="125" spans="1:330" x14ac:dyDescent="0.3">
      <c r="B125" s="18" t="s">
        <v>186</v>
      </c>
      <c r="C125" s="133">
        <v>3.2</v>
      </c>
      <c r="D125" s="156">
        <v>14882.760000000002</v>
      </c>
      <c r="E125" s="134">
        <f t="shared" si="4"/>
        <v>4650.8625000000002</v>
      </c>
    </row>
    <row r="126" spans="1:330" x14ac:dyDescent="0.3">
      <c r="B126" s="18" t="s">
        <v>182</v>
      </c>
      <c r="C126" s="133">
        <v>0.9</v>
      </c>
      <c r="D126" s="156">
        <v>8312.09</v>
      </c>
      <c r="E126" s="134">
        <f t="shared" si="4"/>
        <v>9235.6555555555551</v>
      </c>
    </row>
    <row r="127" spans="1:330" x14ac:dyDescent="0.3">
      <c r="B127" s="18" t="s">
        <v>143</v>
      </c>
      <c r="C127" s="133">
        <v>2</v>
      </c>
      <c r="D127" s="156">
        <v>7512.55</v>
      </c>
      <c r="E127" s="134">
        <f t="shared" si="4"/>
        <v>3756.2750000000001</v>
      </c>
    </row>
    <row r="128" spans="1:330" x14ac:dyDescent="0.3">
      <c r="B128" s="18" t="s">
        <v>207</v>
      </c>
      <c r="C128" s="133">
        <v>3.8</v>
      </c>
      <c r="D128" s="156">
        <v>12331.48</v>
      </c>
      <c r="E128" s="134">
        <f t="shared" si="4"/>
        <v>3245.1263157894737</v>
      </c>
    </row>
    <row r="129" spans="2:5" x14ac:dyDescent="0.3">
      <c r="B129" s="18" t="s">
        <v>222</v>
      </c>
      <c r="C129" s="133">
        <v>1.5</v>
      </c>
      <c r="D129" s="156">
        <v>20037.54</v>
      </c>
      <c r="E129" s="134">
        <f t="shared" si="4"/>
        <v>13358.36</v>
      </c>
    </row>
    <row r="130" spans="2:5" x14ac:dyDescent="0.3">
      <c r="B130" s="18" t="s">
        <v>179</v>
      </c>
      <c r="C130" s="133">
        <v>3.2</v>
      </c>
      <c r="D130" s="156">
        <v>19813.010000000006</v>
      </c>
      <c r="E130" s="134">
        <f t="shared" si="4"/>
        <v>6191.5656250000011</v>
      </c>
    </row>
    <row r="131" spans="2:5" x14ac:dyDescent="0.3">
      <c r="B131" s="18" t="s">
        <v>181</v>
      </c>
      <c r="C131" s="133">
        <v>48.400000000000155</v>
      </c>
      <c r="D131" s="156">
        <v>291143.81999999995</v>
      </c>
      <c r="E131" s="134">
        <f t="shared" si="4"/>
        <v>6015.3681818181612</v>
      </c>
    </row>
    <row r="132" spans="2:5" x14ac:dyDescent="0.3">
      <c r="B132" s="18" t="s">
        <v>145</v>
      </c>
      <c r="C132" s="133">
        <v>3.3</v>
      </c>
      <c r="D132" s="156">
        <v>19872.18</v>
      </c>
      <c r="E132" s="134">
        <f t="shared" si="4"/>
        <v>6021.8727272727274</v>
      </c>
    </row>
    <row r="133" spans="2:5" x14ac:dyDescent="0.3">
      <c r="B133" s="18" t="s">
        <v>138</v>
      </c>
      <c r="C133" s="133">
        <v>16</v>
      </c>
      <c r="D133" s="156">
        <v>54658.380000000005</v>
      </c>
      <c r="E133" s="134">
        <f t="shared" si="4"/>
        <v>3416.1487500000003</v>
      </c>
    </row>
    <row r="134" spans="2:5" x14ac:dyDescent="0.3">
      <c r="B134" s="18" t="s">
        <v>191</v>
      </c>
      <c r="C134" s="133">
        <v>4.2</v>
      </c>
      <c r="D134" s="156">
        <v>77810.38</v>
      </c>
      <c r="E134" s="134">
        <f t="shared" si="4"/>
        <v>18526.280952380952</v>
      </c>
    </row>
    <row r="135" spans="2:5" x14ac:dyDescent="0.3">
      <c r="B135" s="18" t="s">
        <v>176</v>
      </c>
      <c r="C135" s="133">
        <v>4.8</v>
      </c>
      <c r="D135" s="156">
        <v>6991.2</v>
      </c>
      <c r="E135" s="134">
        <f t="shared" si="4"/>
        <v>1456.5</v>
      </c>
    </row>
    <row r="136" spans="2:5" x14ac:dyDescent="0.3">
      <c r="B136" s="18" t="s">
        <v>146</v>
      </c>
      <c r="C136" s="133">
        <v>1.8</v>
      </c>
      <c r="D136" s="156">
        <v>4289.92</v>
      </c>
      <c r="E136" s="134">
        <f t="shared" ref="E136:E167" si="5">IFERROR(D136/C136,0)</f>
        <v>2383.2888888888888</v>
      </c>
    </row>
    <row r="137" spans="2:5" x14ac:dyDescent="0.3">
      <c r="B137" s="18" t="s">
        <v>171</v>
      </c>
      <c r="C137" s="133">
        <v>5</v>
      </c>
      <c r="D137" s="156">
        <v>10290.93</v>
      </c>
      <c r="E137" s="134">
        <f t="shared" si="5"/>
        <v>2058.1860000000001</v>
      </c>
    </row>
    <row r="138" spans="2:5" x14ac:dyDescent="0.3">
      <c r="B138" s="18" t="s">
        <v>180</v>
      </c>
      <c r="C138" s="133">
        <v>76.799999999999983</v>
      </c>
      <c r="D138" s="156">
        <v>244191.02</v>
      </c>
      <c r="E138" s="134">
        <f t="shared" si="5"/>
        <v>3179.5705729166671</v>
      </c>
    </row>
    <row r="139" spans="2:5" x14ac:dyDescent="0.3">
      <c r="B139" s="18" t="s">
        <v>216</v>
      </c>
      <c r="C139" s="133">
        <v>2</v>
      </c>
      <c r="D139" s="156">
        <v>4811.0899999999992</v>
      </c>
      <c r="E139" s="134">
        <f t="shared" si="5"/>
        <v>2405.5449999999996</v>
      </c>
    </row>
    <row r="140" spans="2:5" x14ac:dyDescent="0.3">
      <c r="B140" s="18" t="s">
        <v>170</v>
      </c>
      <c r="C140" s="133">
        <v>5.8</v>
      </c>
      <c r="D140" s="156">
        <v>10165.49</v>
      </c>
      <c r="E140" s="134">
        <f t="shared" si="5"/>
        <v>1752.6706896551725</v>
      </c>
    </row>
    <row r="141" spans="2:5" x14ac:dyDescent="0.3">
      <c r="B141" s="18" t="s">
        <v>142</v>
      </c>
      <c r="C141" s="133">
        <v>8</v>
      </c>
      <c r="D141" s="156">
        <v>53284.289999999994</v>
      </c>
      <c r="E141" s="134">
        <f t="shared" si="5"/>
        <v>6660.5362499999992</v>
      </c>
    </row>
    <row r="142" spans="2:5" x14ac:dyDescent="0.3">
      <c r="B142" s="18" t="s">
        <v>147</v>
      </c>
      <c r="C142" s="133">
        <v>3.4</v>
      </c>
      <c r="D142" s="156">
        <v>25017.699999999997</v>
      </c>
      <c r="E142" s="134">
        <f t="shared" si="5"/>
        <v>7358.1470588235288</v>
      </c>
    </row>
    <row r="143" spans="2:5" x14ac:dyDescent="0.3">
      <c r="B143" s="18" t="s">
        <v>159</v>
      </c>
      <c r="C143" s="133">
        <v>2</v>
      </c>
      <c r="D143" s="156">
        <v>7182.7300000000005</v>
      </c>
      <c r="E143" s="134">
        <f t="shared" si="5"/>
        <v>3591.3650000000002</v>
      </c>
    </row>
    <row r="144" spans="2:5" x14ac:dyDescent="0.3">
      <c r="B144" s="18" t="s">
        <v>200</v>
      </c>
      <c r="C144" s="133">
        <v>2.4</v>
      </c>
      <c r="D144" s="156">
        <v>13978.050000000003</v>
      </c>
      <c r="E144" s="134">
        <f t="shared" si="5"/>
        <v>5824.1875000000018</v>
      </c>
    </row>
    <row r="145" spans="2:5" x14ac:dyDescent="0.3">
      <c r="B145" s="18" t="s">
        <v>161</v>
      </c>
      <c r="C145" s="133">
        <v>3</v>
      </c>
      <c r="D145" s="156">
        <v>29411.100000000002</v>
      </c>
      <c r="E145" s="134">
        <f t="shared" si="5"/>
        <v>9803.7000000000007</v>
      </c>
    </row>
    <row r="146" spans="2:5" x14ac:dyDescent="0.3">
      <c r="B146" s="18" t="s">
        <v>188</v>
      </c>
      <c r="C146" s="133">
        <v>3.4</v>
      </c>
      <c r="D146" s="156">
        <v>12193.86</v>
      </c>
      <c r="E146" s="134">
        <f t="shared" si="5"/>
        <v>3586.4294117647059</v>
      </c>
    </row>
    <row r="147" spans="2:5" x14ac:dyDescent="0.3">
      <c r="B147" s="18" t="s">
        <v>148</v>
      </c>
      <c r="C147" s="133">
        <v>3.4</v>
      </c>
      <c r="D147" s="156">
        <v>24986.27</v>
      </c>
      <c r="E147" s="134">
        <f t="shared" si="5"/>
        <v>7348.9029411764714</v>
      </c>
    </row>
    <row r="148" spans="2:5" x14ac:dyDescent="0.3">
      <c r="B148" s="18" t="s">
        <v>153</v>
      </c>
      <c r="C148" s="133">
        <v>3</v>
      </c>
      <c r="D148" s="156">
        <v>25805.82</v>
      </c>
      <c r="E148" s="134">
        <f t="shared" si="5"/>
        <v>8601.94</v>
      </c>
    </row>
    <row r="149" spans="2:5" x14ac:dyDescent="0.3">
      <c r="B149" s="18" t="s">
        <v>224</v>
      </c>
      <c r="C149" s="133">
        <v>3.6</v>
      </c>
      <c r="D149" s="156">
        <v>11302.34</v>
      </c>
      <c r="E149" s="134">
        <f t="shared" si="5"/>
        <v>3139.5388888888888</v>
      </c>
    </row>
    <row r="150" spans="2:5" x14ac:dyDescent="0.3">
      <c r="B150" s="18" t="s">
        <v>141</v>
      </c>
      <c r="C150" s="133">
        <v>5.6999999999999993</v>
      </c>
      <c r="D150" s="156">
        <v>74984.779999999984</v>
      </c>
      <c r="E150" s="134">
        <f t="shared" si="5"/>
        <v>13155.224561403507</v>
      </c>
    </row>
    <row r="151" spans="2:5" x14ac:dyDescent="0.3">
      <c r="B151" s="18" t="s">
        <v>208</v>
      </c>
      <c r="C151" s="133">
        <v>5.4</v>
      </c>
      <c r="D151" s="156">
        <v>16527.79</v>
      </c>
      <c r="E151" s="134">
        <f t="shared" si="5"/>
        <v>3060.7018518518516</v>
      </c>
    </row>
    <row r="152" spans="2:5" x14ac:dyDescent="0.3">
      <c r="B152" s="18" t="s">
        <v>160</v>
      </c>
      <c r="C152" s="133">
        <v>13.8</v>
      </c>
      <c r="D152" s="156">
        <v>148071.65000000002</v>
      </c>
      <c r="E152" s="134">
        <f t="shared" si="5"/>
        <v>10729.829710144928</v>
      </c>
    </row>
    <row r="153" spans="2:5" x14ac:dyDescent="0.3">
      <c r="B153" s="18" t="s">
        <v>488</v>
      </c>
      <c r="C153" s="133">
        <v>4.5</v>
      </c>
      <c r="D153" s="156">
        <v>0</v>
      </c>
      <c r="E153" s="134">
        <f t="shared" si="5"/>
        <v>0</v>
      </c>
    </row>
    <row r="154" spans="2:5" x14ac:dyDescent="0.3">
      <c r="B154" s="18" t="s">
        <v>185</v>
      </c>
      <c r="C154" s="133">
        <v>5</v>
      </c>
      <c r="D154" s="156">
        <v>9643.9700000000012</v>
      </c>
      <c r="E154" s="134">
        <f t="shared" si="5"/>
        <v>1928.7940000000003</v>
      </c>
    </row>
    <row r="155" spans="2:5" x14ac:dyDescent="0.3">
      <c r="B155" s="18" t="s">
        <v>183</v>
      </c>
      <c r="C155" s="133">
        <v>5.9</v>
      </c>
      <c r="D155" s="156">
        <v>10085.929999999998</v>
      </c>
      <c r="E155" s="134">
        <f t="shared" si="5"/>
        <v>1709.4796610169487</v>
      </c>
    </row>
    <row r="156" spans="2:5" x14ac:dyDescent="0.3">
      <c r="B156" s="18" t="s">
        <v>184</v>
      </c>
      <c r="C156" s="133">
        <v>5.0999999999999996</v>
      </c>
      <c r="D156" s="156">
        <v>9671.6600000000017</v>
      </c>
      <c r="E156" s="134">
        <f t="shared" si="5"/>
        <v>1896.403921568628</v>
      </c>
    </row>
    <row r="157" spans="2:5" x14ac:dyDescent="0.3">
      <c r="B157" s="18" t="s">
        <v>169</v>
      </c>
      <c r="C157" s="133">
        <v>5.2</v>
      </c>
      <c r="D157" s="156">
        <v>18663.760000000002</v>
      </c>
      <c r="E157" s="134">
        <f t="shared" si="5"/>
        <v>3589.1846153846154</v>
      </c>
    </row>
    <row r="158" spans="2:5" x14ac:dyDescent="0.3">
      <c r="B158" s="18" t="s">
        <v>489</v>
      </c>
      <c r="C158" s="133">
        <v>1.6</v>
      </c>
      <c r="D158" s="156">
        <v>0</v>
      </c>
      <c r="E158" s="134">
        <f t="shared" si="5"/>
        <v>0</v>
      </c>
    </row>
    <row r="159" spans="2:5" x14ac:dyDescent="0.3">
      <c r="B159" s="18" t="s">
        <v>205</v>
      </c>
      <c r="C159" s="133">
        <v>42.5</v>
      </c>
      <c r="D159" s="156">
        <v>111133.12</v>
      </c>
      <c r="E159" s="134">
        <f t="shared" si="5"/>
        <v>2614.8969411764706</v>
      </c>
    </row>
    <row r="160" spans="2:5" x14ac:dyDescent="0.3">
      <c r="B160" s="18" t="s">
        <v>212</v>
      </c>
      <c r="C160" s="133">
        <v>0.2</v>
      </c>
      <c r="D160" s="156">
        <v>1747.59</v>
      </c>
      <c r="E160" s="134">
        <f t="shared" si="5"/>
        <v>8737.9499999999989</v>
      </c>
    </row>
    <row r="161" spans="2:5" x14ac:dyDescent="0.3">
      <c r="B161" s="18" t="s">
        <v>135</v>
      </c>
      <c r="C161" s="133">
        <v>4.0999999999999996</v>
      </c>
      <c r="D161" s="156">
        <v>32199.33</v>
      </c>
      <c r="E161" s="134">
        <f t="shared" si="5"/>
        <v>7853.4951219512204</v>
      </c>
    </row>
    <row r="162" spans="2:5" x14ac:dyDescent="0.3">
      <c r="B162" s="18" t="s">
        <v>137</v>
      </c>
      <c r="C162" s="133">
        <v>4.0999999999999996</v>
      </c>
      <c r="D162" s="156">
        <v>1183.49</v>
      </c>
      <c r="E162" s="134">
        <f t="shared" si="5"/>
        <v>288.65609756097564</v>
      </c>
    </row>
    <row r="163" spans="2:5" x14ac:dyDescent="0.3">
      <c r="B163" s="18" t="s">
        <v>192</v>
      </c>
      <c r="C163" s="133">
        <v>2</v>
      </c>
      <c r="D163" s="156">
        <v>155.27000000000001</v>
      </c>
      <c r="E163" s="134">
        <f t="shared" si="5"/>
        <v>77.635000000000005</v>
      </c>
    </row>
    <row r="164" spans="2:5" x14ac:dyDescent="0.3">
      <c r="B164" s="18" t="s">
        <v>213</v>
      </c>
      <c r="C164" s="133">
        <v>0.4</v>
      </c>
      <c r="D164" s="156">
        <v>1815.8799999999999</v>
      </c>
      <c r="E164" s="134">
        <f t="shared" si="5"/>
        <v>4539.7</v>
      </c>
    </row>
    <row r="165" spans="2:5" x14ac:dyDescent="0.3">
      <c r="B165" s="18" t="s">
        <v>157</v>
      </c>
      <c r="C165" s="133">
        <v>2</v>
      </c>
      <c r="D165" s="156">
        <v>170.65</v>
      </c>
      <c r="E165" s="134">
        <f t="shared" si="5"/>
        <v>85.325000000000003</v>
      </c>
    </row>
    <row r="166" spans="2:5" x14ac:dyDescent="0.3">
      <c r="B166" s="18" t="s">
        <v>223</v>
      </c>
      <c r="C166" s="133">
        <f>IFERROR(B166/#REF!,0)</f>
        <v>0</v>
      </c>
      <c r="D166" s="156">
        <v>4677.1000000000004</v>
      </c>
      <c r="E166" s="134">
        <f t="shared" si="5"/>
        <v>0</v>
      </c>
    </row>
    <row r="167" spans="2:5" x14ac:dyDescent="0.3">
      <c r="B167" s="18" t="s">
        <v>219</v>
      </c>
      <c r="C167" s="133">
        <f>IFERROR(B167/#REF!,0)</f>
        <v>0</v>
      </c>
      <c r="D167" s="156">
        <v>8382.7199999999975</v>
      </c>
      <c r="E167" s="134">
        <f t="shared" si="5"/>
        <v>0</v>
      </c>
    </row>
    <row r="168" spans="2:5" x14ac:dyDescent="0.3">
      <c r="B168" s="18" t="s">
        <v>215</v>
      </c>
      <c r="C168" s="133">
        <f>IFERROR(B168/#REF!,0)</f>
        <v>0</v>
      </c>
      <c r="D168" s="156">
        <v>35000</v>
      </c>
      <c r="E168" s="134">
        <f t="shared" ref="E168:E200" si="6">IFERROR(D168/C168,0)</f>
        <v>0</v>
      </c>
    </row>
    <row r="169" spans="2:5" x14ac:dyDescent="0.3">
      <c r="B169" s="18" t="s">
        <v>214</v>
      </c>
      <c r="C169" s="133">
        <f>IFERROR(B169/#REF!,0)</f>
        <v>0</v>
      </c>
      <c r="D169" s="156">
        <v>6271.91</v>
      </c>
      <c r="E169" s="134">
        <f t="shared" si="6"/>
        <v>0</v>
      </c>
    </row>
    <row r="170" spans="2:5" x14ac:dyDescent="0.3">
      <c r="B170" s="18" t="s">
        <v>210</v>
      </c>
      <c r="C170" s="133">
        <f>IFERROR(B170/#REF!,0)</f>
        <v>0</v>
      </c>
      <c r="D170" s="156">
        <v>3642.4700000000003</v>
      </c>
      <c r="E170" s="134">
        <f t="shared" si="6"/>
        <v>0</v>
      </c>
    </row>
    <row r="171" spans="2:5" x14ac:dyDescent="0.3">
      <c r="B171" s="18" t="s">
        <v>209</v>
      </c>
      <c r="C171" s="133">
        <f>IFERROR(B171/#REF!,0)</f>
        <v>0</v>
      </c>
      <c r="D171" s="156">
        <v>5923.32</v>
      </c>
      <c r="E171" s="134">
        <f t="shared" si="6"/>
        <v>0</v>
      </c>
    </row>
    <row r="172" spans="2:5" x14ac:dyDescent="0.3">
      <c r="B172" s="18" t="s">
        <v>206</v>
      </c>
      <c r="C172" s="133">
        <f>IFERROR(B172/#REF!,0)</f>
        <v>0</v>
      </c>
      <c r="D172" s="156">
        <v>18959.84</v>
      </c>
      <c r="E172" s="134">
        <f t="shared" si="6"/>
        <v>0</v>
      </c>
    </row>
    <row r="173" spans="2:5" x14ac:dyDescent="0.3">
      <c r="B173" s="18" t="s">
        <v>204</v>
      </c>
      <c r="C173" s="133">
        <f>IFERROR(B173/#REF!,0)</f>
        <v>0</v>
      </c>
      <c r="D173" s="156">
        <v>7876.17</v>
      </c>
      <c r="E173" s="134">
        <f t="shared" si="6"/>
        <v>0</v>
      </c>
    </row>
    <row r="174" spans="2:5" x14ac:dyDescent="0.3">
      <c r="B174" s="18" t="s">
        <v>203</v>
      </c>
      <c r="C174" s="133">
        <f>IFERROR(B174/#REF!,0)</f>
        <v>0</v>
      </c>
      <c r="D174" s="156">
        <v>2603.92</v>
      </c>
      <c r="E174" s="134">
        <f t="shared" si="6"/>
        <v>0</v>
      </c>
    </row>
    <row r="175" spans="2:5" x14ac:dyDescent="0.3">
      <c r="B175" s="18" t="s">
        <v>195</v>
      </c>
      <c r="C175" s="133">
        <f>IFERROR(B175/#REF!,0)</f>
        <v>0</v>
      </c>
      <c r="D175" s="156">
        <v>4022.09</v>
      </c>
      <c r="E175" s="134">
        <f t="shared" si="6"/>
        <v>0</v>
      </c>
    </row>
    <row r="176" spans="2:5" x14ac:dyDescent="0.3">
      <c r="B176" s="18" t="s">
        <v>193</v>
      </c>
      <c r="C176" s="133">
        <f>IFERROR(B176/#REF!,0)</f>
        <v>0</v>
      </c>
      <c r="D176" s="156">
        <v>7164.27</v>
      </c>
      <c r="E176" s="134">
        <f t="shared" si="6"/>
        <v>0</v>
      </c>
    </row>
    <row r="177" spans="2:5" x14ac:dyDescent="0.3">
      <c r="B177" s="18" t="s">
        <v>190</v>
      </c>
      <c r="C177" s="133">
        <f>IFERROR(B177/#REF!,0)</f>
        <v>0</v>
      </c>
      <c r="D177" s="156">
        <v>12466.76</v>
      </c>
      <c r="E177" s="134">
        <f t="shared" si="6"/>
        <v>0</v>
      </c>
    </row>
    <row r="178" spans="2:5" x14ac:dyDescent="0.3">
      <c r="B178" s="18" t="s">
        <v>187</v>
      </c>
      <c r="C178" s="133">
        <f>IFERROR(B178/#REF!,0)</f>
        <v>0</v>
      </c>
      <c r="D178" s="156">
        <v>24728.070000000003</v>
      </c>
      <c r="E178" s="134">
        <f t="shared" si="6"/>
        <v>0</v>
      </c>
    </row>
    <row r="179" spans="2:5" x14ac:dyDescent="0.3">
      <c r="B179" s="18" t="s">
        <v>173</v>
      </c>
      <c r="C179" s="133">
        <f>IFERROR(B179/#REF!,0)</f>
        <v>0</v>
      </c>
      <c r="D179" s="156">
        <v>8611.5499999999993</v>
      </c>
      <c r="E179" s="134">
        <f t="shared" si="6"/>
        <v>0</v>
      </c>
    </row>
    <row r="180" spans="2:5" x14ac:dyDescent="0.3">
      <c r="B180" s="18" t="s">
        <v>172</v>
      </c>
      <c r="C180" s="133">
        <f>IFERROR(B180/#REF!,0)</f>
        <v>0</v>
      </c>
      <c r="D180" s="158">
        <v>79308</v>
      </c>
      <c r="E180" s="134">
        <f t="shared" si="6"/>
        <v>0</v>
      </c>
    </row>
    <row r="181" spans="2:5" x14ac:dyDescent="0.3">
      <c r="B181" s="18" t="s">
        <v>166</v>
      </c>
      <c r="C181" s="133">
        <f>IFERROR(B181/#REF!,0)</f>
        <v>0</v>
      </c>
      <c r="D181" s="156">
        <v>10960.189999999999</v>
      </c>
      <c r="E181" s="134">
        <f t="shared" si="6"/>
        <v>0</v>
      </c>
    </row>
    <row r="182" spans="2:5" x14ac:dyDescent="0.3">
      <c r="B182" s="18" t="s">
        <v>164</v>
      </c>
      <c r="C182" s="133">
        <f>IFERROR(B182/#REF!,0)</f>
        <v>0</v>
      </c>
      <c r="D182" s="156">
        <v>20484.09</v>
      </c>
      <c r="E182" s="134">
        <f t="shared" si="6"/>
        <v>0</v>
      </c>
    </row>
    <row r="183" spans="2:5" x14ac:dyDescent="0.3">
      <c r="B183" s="18" t="s">
        <v>163</v>
      </c>
      <c r="C183" s="133">
        <f>IFERROR(B183/#REF!,0)</f>
        <v>0</v>
      </c>
      <c r="D183" s="156">
        <v>7304.02</v>
      </c>
      <c r="E183" s="134">
        <f t="shared" si="6"/>
        <v>0</v>
      </c>
    </row>
    <row r="184" spans="2:5" x14ac:dyDescent="0.3">
      <c r="B184" s="18" t="s">
        <v>158</v>
      </c>
      <c r="C184" s="133">
        <f>IFERROR(B184/#REF!,0)</f>
        <v>0</v>
      </c>
      <c r="D184" s="156">
        <v>7536.59</v>
      </c>
      <c r="E184" s="134">
        <f t="shared" si="6"/>
        <v>0</v>
      </c>
    </row>
    <row r="185" spans="2:5" x14ac:dyDescent="0.3">
      <c r="B185" s="18" t="s">
        <v>156</v>
      </c>
      <c r="C185" s="133">
        <f>IFERROR(B185/#REF!,0)</f>
        <v>0</v>
      </c>
      <c r="D185" s="156">
        <v>4779.34</v>
      </c>
      <c r="E185" s="134">
        <f t="shared" si="6"/>
        <v>0</v>
      </c>
    </row>
    <row r="186" spans="2:5" x14ac:dyDescent="0.3">
      <c r="B186" s="18" t="s">
        <v>155</v>
      </c>
      <c r="C186" s="133">
        <f>IFERROR(B186/#REF!,0)</f>
        <v>0</v>
      </c>
      <c r="D186" s="156">
        <v>5338.5700000000006</v>
      </c>
      <c r="E186" s="134">
        <f t="shared" si="6"/>
        <v>0</v>
      </c>
    </row>
    <row r="187" spans="2:5" x14ac:dyDescent="0.3">
      <c r="B187" s="18" t="s">
        <v>154</v>
      </c>
      <c r="C187" s="133">
        <f>IFERROR(B187/#REF!,0)</f>
        <v>0</v>
      </c>
      <c r="D187" s="156">
        <v>52640</v>
      </c>
      <c r="E187" s="134">
        <f t="shared" si="6"/>
        <v>0</v>
      </c>
    </row>
    <row r="188" spans="2:5" x14ac:dyDescent="0.3">
      <c r="B188" s="18" t="s">
        <v>152</v>
      </c>
      <c r="C188" s="133">
        <f>IFERROR(B188/#REF!,0)</f>
        <v>0</v>
      </c>
      <c r="D188" s="156">
        <v>341860</v>
      </c>
      <c r="E188" s="134">
        <f t="shared" si="6"/>
        <v>0</v>
      </c>
    </row>
    <row r="189" spans="2:5" x14ac:dyDescent="0.3">
      <c r="B189" s="18" t="s">
        <v>150</v>
      </c>
      <c r="C189" s="133">
        <f>IFERROR(B189/#REF!,0)</f>
        <v>0</v>
      </c>
      <c r="D189" s="156">
        <v>458485.82</v>
      </c>
      <c r="E189" s="134">
        <f t="shared" si="6"/>
        <v>0</v>
      </c>
    </row>
    <row r="190" spans="2:5" x14ac:dyDescent="0.3">
      <c r="B190" s="18" t="s">
        <v>144</v>
      </c>
      <c r="C190" s="133">
        <f>IFERROR(B190/#REF!,0)</f>
        <v>0</v>
      </c>
      <c r="D190" s="156">
        <v>288.12</v>
      </c>
      <c r="E190" s="134">
        <f t="shared" si="6"/>
        <v>0</v>
      </c>
    </row>
    <row r="191" spans="2:5" x14ac:dyDescent="0.3">
      <c r="B191" s="18" t="s">
        <v>139</v>
      </c>
      <c r="C191" s="133">
        <f>IFERROR(B191/#REF!,0)</f>
        <v>0</v>
      </c>
      <c r="D191" s="156">
        <v>7306.99</v>
      </c>
      <c r="E191" s="134">
        <f t="shared" si="6"/>
        <v>0</v>
      </c>
    </row>
    <row r="192" spans="2:5" x14ac:dyDescent="0.3">
      <c r="B192" s="18" t="s">
        <v>136</v>
      </c>
      <c r="C192" s="133">
        <f>IFERROR(B192/#REF!,0)</f>
        <v>0</v>
      </c>
      <c r="D192" s="156">
        <v>6988.31</v>
      </c>
      <c r="E192" s="134">
        <f t="shared" si="6"/>
        <v>0</v>
      </c>
    </row>
    <row r="193" spans="2:6" x14ac:dyDescent="0.3">
      <c r="B193" s="18" t="s">
        <v>133</v>
      </c>
      <c r="C193" s="133">
        <f>IFERROR(B193/#REF!,0)</f>
        <v>0</v>
      </c>
      <c r="D193" s="156">
        <v>25429.49</v>
      </c>
      <c r="E193" s="134">
        <f t="shared" si="6"/>
        <v>0</v>
      </c>
    </row>
    <row r="194" spans="2:6" ht="16" x14ac:dyDescent="0.3">
      <c r="B194" s="5" t="s">
        <v>36</v>
      </c>
      <c r="C194" s="137">
        <f>SUM(C195:C202)</f>
        <v>52.4</v>
      </c>
      <c r="D194" s="155">
        <f>SUM(D195:D202)</f>
        <v>232080.14</v>
      </c>
      <c r="E194" s="132">
        <f t="shared" si="6"/>
        <v>4429.0103053435114</v>
      </c>
      <c r="F194" s="124"/>
    </row>
    <row r="195" spans="2:6" x14ac:dyDescent="0.3">
      <c r="B195" s="18" t="s">
        <v>218</v>
      </c>
      <c r="C195" s="133">
        <v>1.4</v>
      </c>
      <c r="D195" s="156">
        <v>26.89</v>
      </c>
      <c r="E195" s="134">
        <f t="shared" si="6"/>
        <v>19.207142857142859</v>
      </c>
    </row>
    <row r="196" spans="2:6" x14ac:dyDescent="0.3">
      <c r="B196" s="18" t="s">
        <v>515</v>
      </c>
      <c r="C196" s="133">
        <v>2.6</v>
      </c>
      <c r="D196" s="156">
        <v>0</v>
      </c>
      <c r="E196" s="134">
        <f t="shared" si="6"/>
        <v>0</v>
      </c>
    </row>
    <row r="197" spans="2:6" x14ac:dyDescent="0.3">
      <c r="B197" s="18" t="s">
        <v>167</v>
      </c>
      <c r="C197" s="133">
        <v>7.0000000000000009</v>
      </c>
      <c r="D197" s="156">
        <v>63659.880000000005</v>
      </c>
      <c r="E197" s="134">
        <f t="shared" si="6"/>
        <v>9094.2685714285708</v>
      </c>
    </row>
    <row r="198" spans="2:6" x14ac:dyDescent="0.3">
      <c r="B198" s="18" t="s">
        <v>134</v>
      </c>
      <c r="C198" s="133">
        <v>1.2</v>
      </c>
      <c r="D198" s="156">
        <v>92.64</v>
      </c>
      <c r="E198" s="134">
        <f t="shared" si="6"/>
        <v>77.2</v>
      </c>
    </row>
    <row r="199" spans="2:6" x14ac:dyDescent="0.3">
      <c r="B199" s="18" t="s">
        <v>140</v>
      </c>
      <c r="C199" s="133">
        <v>3.6</v>
      </c>
      <c r="D199" s="156">
        <v>199.5</v>
      </c>
      <c r="E199" s="134">
        <f t="shared" si="6"/>
        <v>55.416666666666664</v>
      </c>
    </row>
    <row r="200" spans="2:6" x14ac:dyDescent="0.3">
      <c r="B200" s="18" t="s">
        <v>201</v>
      </c>
      <c r="C200" s="133">
        <v>4.5999999999999996</v>
      </c>
      <c r="D200" s="156">
        <v>269.57</v>
      </c>
      <c r="E200" s="134">
        <f t="shared" si="6"/>
        <v>58.60217391304348</v>
      </c>
    </row>
    <row r="201" spans="2:6" x14ac:dyDescent="0.3">
      <c r="B201" s="18" t="s">
        <v>168</v>
      </c>
      <c r="C201" s="133">
        <v>32</v>
      </c>
      <c r="D201" s="156">
        <v>162615.70000000001</v>
      </c>
      <c r="E201" s="134">
        <f t="shared" ref="E201:E232" si="7">IFERROR(D201/C201,0)</f>
        <v>5081.7406250000004</v>
      </c>
    </row>
    <row r="202" spans="2:6" x14ac:dyDescent="0.3">
      <c r="B202" s="18" t="s">
        <v>149</v>
      </c>
      <c r="C202" s="133">
        <v>0</v>
      </c>
      <c r="D202" s="156">
        <v>5215.96</v>
      </c>
      <c r="E202" s="134">
        <f t="shared" si="7"/>
        <v>0</v>
      </c>
    </row>
    <row r="203" spans="2:6" ht="16" x14ac:dyDescent="0.3">
      <c r="B203" s="5" t="s">
        <v>47</v>
      </c>
      <c r="C203" s="137">
        <f>C204</f>
        <v>5</v>
      </c>
      <c r="D203" s="155">
        <f>D204</f>
        <v>12427.2</v>
      </c>
      <c r="E203" s="132">
        <f t="shared" si="7"/>
        <v>2485.44</v>
      </c>
      <c r="F203" s="124"/>
    </row>
    <row r="204" spans="2:6" x14ac:dyDescent="0.3">
      <c r="B204" s="18" t="s">
        <v>511</v>
      </c>
      <c r="C204" s="133">
        <v>5</v>
      </c>
      <c r="D204" s="156">
        <v>12427.2</v>
      </c>
      <c r="E204" s="134">
        <f t="shared" si="7"/>
        <v>2485.44</v>
      </c>
    </row>
    <row r="205" spans="2:6" ht="15" x14ac:dyDescent="0.3">
      <c r="B205" s="9" t="s">
        <v>43</v>
      </c>
      <c r="C205" s="135">
        <v>0</v>
      </c>
      <c r="D205" s="157">
        <v>0</v>
      </c>
      <c r="E205" s="136">
        <v>0</v>
      </c>
    </row>
    <row r="206" spans="2:6" x14ac:dyDescent="0.3">
      <c r="B206" s="8" t="s">
        <v>40</v>
      </c>
      <c r="C206" s="133">
        <v>0</v>
      </c>
      <c r="D206" s="156">
        <v>0</v>
      </c>
      <c r="E206" s="134">
        <f t="shared" si="7"/>
        <v>0</v>
      </c>
    </row>
    <row r="207" spans="2:6" x14ac:dyDescent="0.3">
      <c r="B207" s="66" t="s">
        <v>113</v>
      </c>
      <c r="C207" s="129">
        <f>C208+C215+C235+C237</f>
        <v>222.40000000000003</v>
      </c>
      <c r="D207" s="154">
        <f>D208+D215+D235+D237</f>
        <v>1111363.9300000002</v>
      </c>
      <c r="E207" s="130">
        <f t="shared" si="7"/>
        <v>4997.1399730215826</v>
      </c>
      <c r="F207" s="125"/>
    </row>
    <row r="208" spans="2:6" x14ac:dyDescent="0.3">
      <c r="B208" s="7" t="s">
        <v>111</v>
      </c>
      <c r="C208" s="137">
        <f>SUM(C209:C214)</f>
        <v>81.90000000000002</v>
      </c>
      <c r="D208" s="155">
        <f>SUM(D209:D214)</f>
        <v>441406.77000000008</v>
      </c>
      <c r="E208" s="132">
        <f t="shared" si="7"/>
        <v>5389.582051282051</v>
      </c>
      <c r="F208" s="124"/>
    </row>
    <row r="209" spans="2:6" x14ac:dyDescent="0.3">
      <c r="B209" s="18" t="s">
        <v>490</v>
      </c>
      <c r="C209" s="133">
        <v>3.6999999999999997</v>
      </c>
      <c r="D209" s="156">
        <v>0</v>
      </c>
      <c r="E209" s="134">
        <f t="shared" si="7"/>
        <v>0</v>
      </c>
    </row>
    <row r="210" spans="2:6" x14ac:dyDescent="0.3">
      <c r="B210" s="18" t="s">
        <v>128</v>
      </c>
      <c r="C210" s="133">
        <v>1.6</v>
      </c>
      <c r="D210" s="156">
        <v>11410.36</v>
      </c>
      <c r="E210" s="134">
        <f t="shared" si="7"/>
        <v>7131.4750000000004</v>
      </c>
    </row>
    <row r="211" spans="2:6" x14ac:dyDescent="0.3">
      <c r="B211" s="18" t="s">
        <v>129</v>
      </c>
      <c r="C211" s="133">
        <v>70.40000000000002</v>
      </c>
      <c r="D211" s="156">
        <v>333932.19000000006</v>
      </c>
      <c r="E211" s="134">
        <f t="shared" si="7"/>
        <v>4743.3549715909085</v>
      </c>
    </row>
    <row r="212" spans="2:6" x14ac:dyDescent="0.3">
      <c r="B212" s="18" t="s">
        <v>117</v>
      </c>
      <c r="C212" s="133">
        <v>6.2000000000000011</v>
      </c>
      <c r="D212" s="156">
        <v>29057.010000000002</v>
      </c>
      <c r="E212" s="134">
        <f t="shared" si="7"/>
        <v>4686.6145161290315</v>
      </c>
    </row>
    <row r="213" spans="2:6" x14ac:dyDescent="0.3">
      <c r="B213" s="18" t="s">
        <v>122</v>
      </c>
      <c r="C213" s="133">
        <v>0</v>
      </c>
      <c r="D213" s="156">
        <v>2908.59</v>
      </c>
      <c r="E213" s="134">
        <f t="shared" si="7"/>
        <v>0</v>
      </c>
    </row>
    <row r="214" spans="2:6" x14ac:dyDescent="0.3">
      <c r="B214" s="18" t="s">
        <v>127</v>
      </c>
      <c r="C214" s="133">
        <v>0</v>
      </c>
      <c r="D214" s="156">
        <v>64098.619999999988</v>
      </c>
      <c r="E214" s="134">
        <f t="shared" si="7"/>
        <v>0</v>
      </c>
    </row>
    <row r="215" spans="2:6" ht="16" x14ac:dyDescent="0.3">
      <c r="B215" s="5" t="s">
        <v>36</v>
      </c>
      <c r="C215" s="137">
        <f>SUM(C216:C232)</f>
        <v>140.50000000000003</v>
      </c>
      <c r="D215" s="155">
        <f>SUM(D216:D234)</f>
        <v>669957.16</v>
      </c>
      <c r="E215" s="132">
        <f t="shared" si="7"/>
        <v>4768.3783629893233</v>
      </c>
      <c r="F215" s="124"/>
    </row>
    <row r="216" spans="2:6" x14ac:dyDescent="0.3">
      <c r="B216" s="18" t="s">
        <v>123</v>
      </c>
      <c r="C216" s="133">
        <v>0.2</v>
      </c>
      <c r="D216" s="156">
        <v>605</v>
      </c>
      <c r="E216" s="134">
        <f t="shared" si="7"/>
        <v>3025</v>
      </c>
    </row>
    <row r="217" spans="2:6" x14ac:dyDescent="0.3">
      <c r="B217" s="18" t="s">
        <v>115</v>
      </c>
      <c r="C217" s="133">
        <v>9.6</v>
      </c>
      <c r="D217" s="156">
        <v>124224.65</v>
      </c>
      <c r="E217" s="134">
        <f t="shared" si="7"/>
        <v>12940.067708333334</v>
      </c>
    </row>
    <row r="218" spans="2:6" x14ac:dyDescent="0.3">
      <c r="B218" s="18" t="s">
        <v>491</v>
      </c>
      <c r="C218" s="133">
        <v>0.1</v>
      </c>
      <c r="D218" s="156">
        <v>0</v>
      </c>
      <c r="E218" s="134">
        <f t="shared" si="7"/>
        <v>0</v>
      </c>
    </row>
    <row r="219" spans="2:6" x14ac:dyDescent="0.3">
      <c r="B219" s="18" t="s">
        <v>492</v>
      </c>
      <c r="C219" s="133">
        <v>1</v>
      </c>
      <c r="D219" s="156">
        <v>0</v>
      </c>
      <c r="E219" s="134">
        <f t="shared" si="7"/>
        <v>0</v>
      </c>
    </row>
    <row r="220" spans="2:6" x14ac:dyDescent="0.3">
      <c r="B220" s="18" t="s">
        <v>493</v>
      </c>
      <c r="C220" s="133">
        <v>9.3000000000000007</v>
      </c>
      <c r="D220" s="156">
        <v>0</v>
      </c>
      <c r="E220" s="134">
        <f t="shared" si="7"/>
        <v>0</v>
      </c>
    </row>
    <row r="221" spans="2:6" x14ac:dyDescent="0.3">
      <c r="B221" s="18" t="s">
        <v>114</v>
      </c>
      <c r="C221" s="133">
        <v>8</v>
      </c>
      <c r="D221" s="156">
        <v>18324.719999999998</v>
      </c>
      <c r="E221" s="134">
        <f t="shared" si="7"/>
        <v>2290.5899999999997</v>
      </c>
    </row>
    <row r="222" spans="2:6" x14ac:dyDescent="0.3">
      <c r="B222" s="18" t="s">
        <v>124</v>
      </c>
      <c r="C222" s="133">
        <v>33</v>
      </c>
      <c r="D222" s="156">
        <v>151642.03</v>
      </c>
      <c r="E222" s="134">
        <f t="shared" si="7"/>
        <v>4595.2130303030299</v>
      </c>
    </row>
    <row r="223" spans="2:6" x14ac:dyDescent="0.3">
      <c r="B223" s="18" t="s">
        <v>118</v>
      </c>
      <c r="C223" s="133">
        <v>2.4</v>
      </c>
      <c r="D223" s="156">
        <v>5810.96</v>
      </c>
      <c r="E223" s="134">
        <f t="shared" si="7"/>
        <v>2421.2333333333336</v>
      </c>
    </row>
    <row r="224" spans="2:6" x14ac:dyDescent="0.3">
      <c r="B224" s="18" t="s">
        <v>120</v>
      </c>
      <c r="C224" s="133">
        <v>5.8</v>
      </c>
      <c r="D224" s="156">
        <v>25700.85</v>
      </c>
      <c r="E224" s="134">
        <f t="shared" si="7"/>
        <v>4431.1810344827582</v>
      </c>
    </row>
    <row r="225" spans="2:6" x14ac:dyDescent="0.3">
      <c r="B225" s="18" t="s">
        <v>494</v>
      </c>
      <c r="C225" s="133">
        <v>3.2</v>
      </c>
      <c r="D225" s="156">
        <v>0</v>
      </c>
      <c r="E225" s="134">
        <f t="shared" si="7"/>
        <v>0</v>
      </c>
    </row>
    <row r="226" spans="2:6" x14ac:dyDescent="0.3">
      <c r="B226" s="18" t="s">
        <v>121</v>
      </c>
      <c r="C226" s="133">
        <v>7.8000000000000007</v>
      </c>
      <c r="D226" s="156">
        <v>30887.410000000003</v>
      </c>
      <c r="E226" s="134">
        <f t="shared" si="7"/>
        <v>3959.9243589743592</v>
      </c>
    </row>
    <row r="227" spans="2:6" x14ac:dyDescent="0.3">
      <c r="B227" s="18" t="s">
        <v>130</v>
      </c>
      <c r="C227" s="133">
        <v>11.199999999999998</v>
      </c>
      <c r="D227" s="156">
        <v>277.74</v>
      </c>
      <c r="E227" s="134">
        <f t="shared" si="7"/>
        <v>24.798214285714291</v>
      </c>
    </row>
    <row r="228" spans="2:6" x14ac:dyDescent="0.3">
      <c r="B228" s="18" t="s">
        <v>119</v>
      </c>
      <c r="C228" s="133">
        <v>14.999999999999998</v>
      </c>
      <c r="D228" s="156">
        <v>140272</v>
      </c>
      <c r="E228" s="134">
        <f t="shared" si="7"/>
        <v>9351.4666666666672</v>
      </c>
    </row>
    <row r="229" spans="2:6" x14ac:dyDescent="0.3">
      <c r="B229" s="18" t="s">
        <v>131</v>
      </c>
      <c r="C229" s="133">
        <v>4.7</v>
      </c>
      <c r="D229" s="156">
        <v>1331</v>
      </c>
      <c r="E229" s="134">
        <f t="shared" si="7"/>
        <v>283.19148936170211</v>
      </c>
    </row>
    <row r="230" spans="2:6" x14ac:dyDescent="0.3">
      <c r="B230" s="18" t="s">
        <v>126</v>
      </c>
      <c r="C230" s="133">
        <v>16</v>
      </c>
      <c r="D230" s="156">
        <v>87546.44</v>
      </c>
      <c r="E230" s="134">
        <f t="shared" si="7"/>
        <v>5471.6525000000001</v>
      </c>
    </row>
    <row r="231" spans="2:6" x14ac:dyDescent="0.3">
      <c r="B231" s="18" t="s">
        <v>112</v>
      </c>
      <c r="C231" s="133">
        <v>9.8000000000000007</v>
      </c>
      <c r="D231" s="156">
        <v>6314.44</v>
      </c>
      <c r="E231" s="134">
        <f t="shared" si="7"/>
        <v>644.33061224489791</v>
      </c>
    </row>
    <row r="232" spans="2:6" x14ac:dyDescent="0.3">
      <c r="B232" s="18" t="s">
        <v>125</v>
      </c>
      <c r="C232" s="133">
        <v>3.3999999999999995</v>
      </c>
      <c r="D232" s="156">
        <v>60515.519999999997</v>
      </c>
      <c r="E232" s="134">
        <f t="shared" si="7"/>
        <v>17798.682352941178</v>
      </c>
    </row>
    <row r="233" spans="2:6" x14ac:dyDescent="0.3">
      <c r="B233" s="18" t="s">
        <v>132</v>
      </c>
      <c r="C233" s="133">
        <v>0</v>
      </c>
      <c r="D233" s="156">
        <v>12100</v>
      </c>
      <c r="E233" s="134">
        <f t="shared" ref="E233:E234" si="8">IFERROR(D233/C233,0)</f>
        <v>0</v>
      </c>
    </row>
    <row r="234" spans="2:6" x14ac:dyDescent="0.3">
      <c r="B234" s="18" t="s">
        <v>116</v>
      </c>
      <c r="C234" s="133">
        <v>0</v>
      </c>
      <c r="D234" s="156">
        <v>4404.3999999999996</v>
      </c>
      <c r="E234" s="134">
        <f t="shared" si="8"/>
        <v>0</v>
      </c>
    </row>
    <row r="235" spans="2:6" ht="16" x14ac:dyDescent="0.3">
      <c r="B235" s="5" t="s">
        <v>47</v>
      </c>
      <c r="C235" s="137">
        <v>0</v>
      </c>
      <c r="D235" s="155">
        <v>0</v>
      </c>
      <c r="E235" s="132">
        <v>0</v>
      </c>
    </row>
    <row r="236" spans="2:6" x14ac:dyDescent="0.3">
      <c r="B236" s="8" t="s">
        <v>40</v>
      </c>
      <c r="C236" s="133">
        <v>0</v>
      </c>
      <c r="D236" s="156">
        <v>0</v>
      </c>
      <c r="E236" s="134">
        <v>0</v>
      </c>
    </row>
    <row r="237" spans="2:6" ht="15" x14ac:dyDescent="0.3">
      <c r="B237" s="9" t="s">
        <v>43</v>
      </c>
      <c r="C237" s="135">
        <v>0</v>
      </c>
      <c r="D237" s="157">
        <v>0</v>
      </c>
      <c r="E237" s="136">
        <v>0</v>
      </c>
    </row>
    <row r="238" spans="2:6" x14ac:dyDescent="0.3">
      <c r="B238" s="8" t="s">
        <v>40</v>
      </c>
      <c r="C238" s="133">
        <v>0</v>
      </c>
      <c r="D238" s="156">
        <v>0</v>
      </c>
      <c r="E238" s="134">
        <v>0</v>
      </c>
    </row>
    <row r="239" spans="2:6" x14ac:dyDescent="0.3">
      <c r="B239" s="66" t="s">
        <v>96</v>
      </c>
      <c r="C239" s="129">
        <f>C240+C253+C270+C272</f>
        <v>128.10000000000002</v>
      </c>
      <c r="D239" s="154">
        <f>D240+D253+D270+D272</f>
        <v>263822.78000000003</v>
      </c>
      <c r="E239" s="130">
        <f t="shared" ref="E239:E269" si="9">IFERROR(D239/C239,0)</f>
        <v>2059.5064793130364</v>
      </c>
      <c r="F239" s="125"/>
    </row>
    <row r="240" spans="2:6" x14ac:dyDescent="0.3">
      <c r="B240" s="7" t="s">
        <v>111</v>
      </c>
      <c r="C240" s="137">
        <f>SUM(C241:C252)</f>
        <v>87.300000000000011</v>
      </c>
      <c r="D240" s="155">
        <f>SUM(D241:D252)</f>
        <v>104928.44</v>
      </c>
      <c r="E240" s="132">
        <f t="shared" si="9"/>
        <v>1201.9294387170673</v>
      </c>
      <c r="F240" s="124"/>
    </row>
    <row r="241" spans="2:6" x14ac:dyDescent="0.3">
      <c r="B241" s="18" t="s">
        <v>495</v>
      </c>
      <c r="C241" s="133">
        <v>2.8</v>
      </c>
      <c r="D241" s="156">
        <v>0</v>
      </c>
      <c r="E241" s="134">
        <f t="shared" si="9"/>
        <v>0</v>
      </c>
    </row>
    <row r="242" spans="2:6" x14ac:dyDescent="0.3">
      <c r="B242" s="18" t="s">
        <v>496</v>
      </c>
      <c r="C242" s="133">
        <v>2.9</v>
      </c>
      <c r="D242" s="156">
        <v>0</v>
      </c>
      <c r="E242" s="134">
        <f t="shared" si="9"/>
        <v>0</v>
      </c>
    </row>
    <row r="243" spans="2:6" x14ac:dyDescent="0.3">
      <c r="B243" s="18" t="s">
        <v>109</v>
      </c>
      <c r="C243" s="133">
        <v>5.6000000000000023</v>
      </c>
      <c r="D243" s="156">
        <v>58980.54</v>
      </c>
      <c r="E243" s="134">
        <f t="shared" si="9"/>
        <v>10532.239285714282</v>
      </c>
    </row>
    <row r="244" spans="2:6" x14ac:dyDescent="0.3">
      <c r="B244" s="18" t="s">
        <v>497</v>
      </c>
      <c r="C244" s="133">
        <v>1.8</v>
      </c>
      <c r="D244" s="156">
        <v>0</v>
      </c>
      <c r="E244" s="134">
        <f t="shared" si="9"/>
        <v>0</v>
      </c>
    </row>
    <row r="245" spans="2:6" x14ac:dyDescent="0.3">
      <c r="B245" s="18" t="s">
        <v>498</v>
      </c>
      <c r="C245" s="133">
        <v>1.2</v>
      </c>
      <c r="D245" s="156">
        <v>0</v>
      </c>
      <c r="E245" s="134">
        <f t="shared" si="9"/>
        <v>0</v>
      </c>
    </row>
    <row r="246" spans="2:6" x14ac:dyDescent="0.3">
      <c r="B246" s="18" t="s">
        <v>107</v>
      </c>
      <c r="C246" s="133">
        <v>62.900000000000006</v>
      </c>
      <c r="D246" s="156">
        <v>28332.42</v>
      </c>
      <c r="E246" s="134">
        <f t="shared" si="9"/>
        <v>450.43593004769468</v>
      </c>
    </row>
    <row r="247" spans="2:6" x14ac:dyDescent="0.3">
      <c r="B247" s="18" t="s">
        <v>499</v>
      </c>
      <c r="C247" s="133">
        <v>2</v>
      </c>
      <c r="D247" s="156">
        <v>0</v>
      </c>
      <c r="E247" s="134">
        <f t="shared" si="9"/>
        <v>0</v>
      </c>
    </row>
    <row r="248" spans="2:6" x14ac:dyDescent="0.3">
      <c r="B248" s="18" t="s">
        <v>106</v>
      </c>
      <c r="C248" s="133">
        <v>2.2000000000000002</v>
      </c>
      <c r="D248" s="156">
        <v>63.3</v>
      </c>
      <c r="E248" s="134">
        <f t="shared" si="9"/>
        <v>28.77272727272727</v>
      </c>
    </row>
    <row r="249" spans="2:6" x14ac:dyDescent="0.3">
      <c r="B249" s="18" t="s">
        <v>500</v>
      </c>
      <c r="C249" s="133">
        <v>1.6999999999999997</v>
      </c>
      <c r="D249" s="156">
        <v>0</v>
      </c>
      <c r="E249" s="134">
        <f t="shared" si="9"/>
        <v>0</v>
      </c>
    </row>
    <row r="250" spans="2:6" x14ac:dyDescent="0.3">
      <c r="B250" s="18" t="s">
        <v>501</v>
      </c>
      <c r="C250" s="133">
        <v>3</v>
      </c>
      <c r="D250" s="156">
        <v>0</v>
      </c>
      <c r="E250" s="134">
        <f t="shared" si="9"/>
        <v>0</v>
      </c>
    </row>
    <row r="251" spans="2:6" x14ac:dyDescent="0.3">
      <c r="B251" s="18" t="s">
        <v>502</v>
      </c>
      <c r="C251" s="133">
        <v>1.2</v>
      </c>
      <c r="D251" s="156">
        <v>0</v>
      </c>
      <c r="E251" s="134">
        <f t="shared" si="9"/>
        <v>0</v>
      </c>
    </row>
    <row r="252" spans="2:6" x14ac:dyDescent="0.3">
      <c r="B252" s="18" t="s">
        <v>108</v>
      </c>
      <c r="C252" s="133">
        <v>0</v>
      </c>
      <c r="D252" s="156">
        <v>17552.18</v>
      </c>
      <c r="E252" s="134">
        <f t="shared" si="9"/>
        <v>0</v>
      </c>
    </row>
    <row r="253" spans="2:6" ht="16" x14ac:dyDescent="0.3">
      <c r="B253" s="5" t="s">
        <v>36</v>
      </c>
      <c r="C253" s="137">
        <f>SUM(C254:C269)</f>
        <v>40.799999999999997</v>
      </c>
      <c r="D253" s="155">
        <f>SUM(D254:D269)</f>
        <v>158894.34000000003</v>
      </c>
      <c r="E253" s="132">
        <f t="shared" si="9"/>
        <v>3894.4691176470596</v>
      </c>
      <c r="F253" s="124"/>
    </row>
    <row r="254" spans="2:6" x14ac:dyDescent="0.3">
      <c r="B254" s="18" t="s">
        <v>503</v>
      </c>
      <c r="C254" s="133">
        <v>1</v>
      </c>
      <c r="D254" s="156">
        <v>0</v>
      </c>
      <c r="E254" s="134">
        <f t="shared" si="9"/>
        <v>0</v>
      </c>
    </row>
    <row r="255" spans="2:6" x14ac:dyDescent="0.3">
      <c r="B255" s="18" t="s">
        <v>101</v>
      </c>
      <c r="C255" s="133">
        <v>0.99999999999999989</v>
      </c>
      <c r="D255" s="156">
        <v>0</v>
      </c>
      <c r="E255" s="134">
        <f t="shared" si="9"/>
        <v>0</v>
      </c>
    </row>
    <row r="256" spans="2:6" x14ac:dyDescent="0.3">
      <c r="B256" s="18" t="s">
        <v>516</v>
      </c>
      <c r="C256" s="133">
        <v>0.30000000000000004</v>
      </c>
      <c r="D256" s="156">
        <v>0</v>
      </c>
      <c r="E256" s="134">
        <f t="shared" si="9"/>
        <v>0</v>
      </c>
    </row>
    <row r="257" spans="2:5" x14ac:dyDescent="0.3">
      <c r="B257" s="18" t="s">
        <v>101</v>
      </c>
      <c r="C257" s="133">
        <v>0.1</v>
      </c>
      <c r="D257" s="156">
        <v>0</v>
      </c>
      <c r="E257" s="134">
        <f t="shared" si="9"/>
        <v>0</v>
      </c>
    </row>
    <row r="258" spans="2:5" x14ac:dyDescent="0.3">
      <c r="B258" s="18" t="s">
        <v>97</v>
      </c>
      <c r="C258" s="133">
        <v>0.99999999999999989</v>
      </c>
      <c r="D258" s="156">
        <v>39.14</v>
      </c>
      <c r="E258" s="134">
        <f t="shared" si="9"/>
        <v>39.140000000000008</v>
      </c>
    </row>
    <row r="259" spans="2:5" x14ac:dyDescent="0.3">
      <c r="B259" s="18" t="s">
        <v>95</v>
      </c>
      <c r="C259" s="133">
        <v>12.599999999999998</v>
      </c>
      <c r="D259" s="156">
        <v>45.230000000000004</v>
      </c>
      <c r="E259" s="134">
        <f t="shared" si="9"/>
        <v>3.5896825396825407</v>
      </c>
    </row>
    <row r="260" spans="2:5" x14ac:dyDescent="0.3">
      <c r="B260" s="18" t="s">
        <v>98</v>
      </c>
      <c r="C260" s="133">
        <v>1.6</v>
      </c>
      <c r="D260" s="156">
        <v>41.74</v>
      </c>
      <c r="E260" s="134">
        <f t="shared" si="9"/>
        <v>26.087499999999999</v>
      </c>
    </row>
    <row r="261" spans="2:5" x14ac:dyDescent="0.3">
      <c r="B261" s="18" t="s">
        <v>101</v>
      </c>
      <c r="C261" s="133">
        <v>6.0999999999999943</v>
      </c>
      <c r="D261" s="156">
        <v>40443.359999999993</v>
      </c>
      <c r="E261" s="134">
        <f t="shared" si="9"/>
        <v>6630.0590163934476</v>
      </c>
    </row>
    <row r="262" spans="2:5" x14ac:dyDescent="0.3">
      <c r="B262" s="18" t="s">
        <v>110</v>
      </c>
      <c r="C262" s="133">
        <v>2.3000000000000007</v>
      </c>
      <c r="D262" s="156">
        <v>57597.94</v>
      </c>
      <c r="E262" s="134">
        <f t="shared" si="9"/>
        <v>25042.582608695644</v>
      </c>
    </row>
    <row r="263" spans="2:5" x14ac:dyDescent="0.3">
      <c r="B263" s="18" t="s">
        <v>105</v>
      </c>
      <c r="C263" s="133">
        <v>5.9999999999999982</v>
      </c>
      <c r="D263" s="156">
        <v>38255.97</v>
      </c>
      <c r="E263" s="134">
        <f t="shared" si="9"/>
        <v>6375.9950000000017</v>
      </c>
    </row>
    <row r="264" spans="2:5" x14ac:dyDescent="0.3">
      <c r="B264" s="18" t="s">
        <v>99</v>
      </c>
      <c r="C264" s="133">
        <v>2.2000000000000006</v>
      </c>
      <c r="D264" s="156">
        <v>12148.640000000001</v>
      </c>
      <c r="E264" s="134">
        <f t="shared" si="9"/>
        <v>5522.1090909090899</v>
      </c>
    </row>
    <row r="265" spans="2:5" x14ac:dyDescent="0.3">
      <c r="B265" s="18" t="s">
        <v>104</v>
      </c>
      <c r="C265" s="133">
        <v>2</v>
      </c>
      <c r="D265" s="156">
        <v>37.32</v>
      </c>
      <c r="E265" s="134">
        <f t="shared" si="9"/>
        <v>18.66</v>
      </c>
    </row>
    <row r="266" spans="2:5" x14ac:dyDescent="0.3">
      <c r="B266" s="18" t="s">
        <v>100</v>
      </c>
      <c r="C266" s="133">
        <v>0.4</v>
      </c>
      <c r="D266" s="156">
        <v>3025</v>
      </c>
      <c r="E266" s="134">
        <f t="shared" si="9"/>
        <v>7562.5</v>
      </c>
    </row>
    <row r="267" spans="2:5" x14ac:dyDescent="0.3">
      <c r="B267" s="18" t="s">
        <v>103</v>
      </c>
      <c r="C267" s="133">
        <v>1</v>
      </c>
      <c r="D267" s="156">
        <v>3630</v>
      </c>
      <c r="E267" s="134">
        <f t="shared" si="9"/>
        <v>3630</v>
      </c>
    </row>
    <row r="268" spans="2:5" x14ac:dyDescent="0.3">
      <c r="B268" s="18" t="s">
        <v>102</v>
      </c>
      <c r="C268" s="133">
        <v>1</v>
      </c>
      <c r="D268" s="156">
        <v>3630</v>
      </c>
      <c r="E268" s="134">
        <f t="shared" si="9"/>
        <v>3630</v>
      </c>
    </row>
    <row r="269" spans="2:5" x14ac:dyDescent="0.3">
      <c r="B269" s="18" t="s">
        <v>504</v>
      </c>
      <c r="C269" s="133">
        <v>2.1999999999999997</v>
      </c>
      <c r="D269" s="156">
        <v>0</v>
      </c>
      <c r="E269" s="134">
        <f t="shared" si="9"/>
        <v>0</v>
      </c>
    </row>
    <row r="270" spans="2:5" ht="16" x14ac:dyDescent="0.3">
      <c r="B270" s="5" t="s">
        <v>47</v>
      </c>
      <c r="C270" s="137">
        <v>0</v>
      </c>
      <c r="D270" s="155">
        <v>0</v>
      </c>
      <c r="E270" s="132">
        <v>0</v>
      </c>
    </row>
    <row r="271" spans="2:5" x14ac:dyDescent="0.3">
      <c r="B271" s="8" t="s">
        <v>40</v>
      </c>
      <c r="C271" s="133">
        <v>0</v>
      </c>
      <c r="D271" s="156">
        <v>0</v>
      </c>
      <c r="E271" s="134">
        <v>0</v>
      </c>
    </row>
    <row r="272" spans="2:5" ht="15" x14ac:dyDescent="0.3">
      <c r="B272" s="9" t="s">
        <v>43</v>
      </c>
      <c r="C272" s="135">
        <v>0</v>
      </c>
      <c r="D272" s="157">
        <v>0</v>
      </c>
      <c r="E272" s="136">
        <v>0</v>
      </c>
    </row>
    <row r="273" spans="2:6" x14ac:dyDescent="0.3">
      <c r="B273" s="8" t="s">
        <v>40</v>
      </c>
      <c r="C273" s="133">
        <v>0</v>
      </c>
      <c r="D273" s="156">
        <v>0</v>
      </c>
      <c r="E273" s="134">
        <v>0</v>
      </c>
    </row>
    <row r="274" spans="2:6" x14ac:dyDescent="0.3">
      <c r="B274" s="66" t="s">
        <v>58</v>
      </c>
      <c r="C274" s="129">
        <f>C275+C315+C317+C319</f>
        <v>963.00000000000057</v>
      </c>
      <c r="D274" s="154">
        <f>D275+D315+D317+D319</f>
        <v>2245614.8099999996</v>
      </c>
      <c r="E274" s="130">
        <f t="shared" ref="E274:E314" si="10">IFERROR(D274/C274,0)</f>
        <v>2331.8949221183784</v>
      </c>
      <c r="F274" s="125"/>
    </row>
    <row r="275" spans="2:6" x14ac:dyDescent="0.3">
      <c r="B275" s="7" t="s">
        <v>38</v>
      </c>
      <c r="C275" s="137">
        <f>SUM(C276:C314)</f>
        <v>963.00000000000057</v>
      </c>
      <c r="D275" s="155">
        <f>SUM(D276:D314)</f>
        <v>2245614.8099999996</v>
      </c>
      <c r="E275" s="132">
        <f t="shared" si="10"/>
        <v>2331.8949221183784</v>
      </c>
      <c r="F275" s="124"/>
    </row>
    <row r="276" spans="2:6" x14ac:dyDescent="0.3">
      <c r="B276" s="18" t="s">
        <v>65</v>
      </c>
      <c r="C276" s="133">
        <v>43.400000000000269</v>
      </c>
      <c r="D276" s="156">
        <v>395732.00000000006</v>
      </c>
      <c r="E276" s="134">
        <f t="shared" si="10"/>
        <v>9118.248847926212</v>
      </c>
    </row>
    <row r="277" spans="2:6" x14ac:dyDescent="0.3">
      <c r="B277" s="18" t="s">
        <v>71</v>
      </c>
      <c r="C277" s="133">
        <v>36.299999999999997</v>
      </c>
      <c r="D277" s="156">
        <v>0</v>
      </c>
      <c r="E277" s="134">
        <v>0</v>
      </c>
    </row>
    <row r="278" spans="2:6" x14ac:dyDescent="0.3">
      <c r="B278" s="18" t="s">
        <v>66</v>
      </c>
      <c r="C278" s="133">
        <v>53.100000000000051</v>
      </c>
      <c r="D278" s="156">
        <v>184972.11999999997</v>
      </c>
      <c r="E278" s="134">
        <f t="shared" si="10"/>
        <v>3483.4674199623314</v>
      </c>
    </row>
    <row r="279" spans="2:6" x14ac:dyDescent="0.3">
      <c r="B279" s="18" t="s">
        <v>68</v>
      </c>
      <c r="C279" s="133">
        <v>2</v>
      </c>
      <c r="D279" s="156">
        <v>6101.45</v>
      </c>
      <c r="E279" s="134">
        <f t="shared" si="10"/>
        <v>3050.7249999999999</v>
      </c>
    </row>
    <row r="280" spans="2:6" x14ac:dyDescent="0.3">
      <c r="B280" s="18" t="s">
        <v>80</v>
      </c>
      <c r="C280" s="133">
        <v>2.6</v>
      </c>
      <c r="D280" s="156">
        <v>2473.5699999999997</v>
      </c>
      <c r="E280" s="134">
        <f t="shared" si="10"/>
        <v>951.37307692307672</v>
      </c>
    </row>
    <row r="281" spans="2:6" x14ac:dyDescent="0.3">
      <c r="B281" s="18" t="s">
        <v>79</v>
      </c>
      <c r="C281" s="133">
        <v>19.8</v>
      </c>
      <c r="D281" s="156">
        <v>13147.650000000001</v>
      </c>
      <c r="E281" s="134">
        <f t="shared" si="10"/>
        <v>664.02272727272737</v>
      </c>
    </row>
    <row r="282" spans="2:6" x14ac:dyDescent="0.3">
      <c r="B282" s="18" t="s">
        <v>60</v>
      </c>
      <c r="C282" s="133">
        <v>17</v>
      </c>
      <c r="D282" s="156">
        <v>19185.959999999995</v>
      </c>
      <c r="E282" s="134">
        <f t="shared" si="10"/>
        <v>1128.5858823529409</v>
      </c>
    </row>
    <row r="283" spans="2:6" x14ac:dyDescent="0.3">
      <c r="B283" s="18" t="s">
        <v>78</v>
      </c>
      <c r="C283" s="133">
        <v>21.5</v>
      </c>
      <c r="D283" s="156">
        <v>142881.85999999999</v>
      </c>
      <c r="E283" s="134">
        <f t="shared" si="10"/>
        <v>6645.6679069767433</v>
      </c>
    </row>
    <row r="284" spans="2:6" x14ac:dyDescent="0.3">
      <c r="B284" s="18" t="s">
        <v>91</v>
      </c>
      <c r="C284" s="133">
        <v>1</v>
      </c>
      <c r="D284" s="156">
        <v>3973.1899999999996</v>
      </c>
      <c r="E284" s="134">
        <f t="shared" si="10"/>
        <v>3973.1899999999996</v>
      </c>
    </row>
    <row r="285" spans="2:6" x14ac:dyDescent="0.3">
      <c r="B285" s="18" t="s">
        <v>92</v>
      </c>
      <c r="C285" s="133">
        <v>8.3999999999999986</v>
      </c>
      <c r="D285" s="156">
        <v>15248.01</v>
      </c>
      <c r="E285" s="134">
        <f t="shared" si="10"/>
        <v>1815.2392857142861</v>
      </c>
    </row>
    <row r="286" spans="2:6" x14ac:dyDescent="0.3">
      <c r="B286" s="18" t="s">
        <v>77</v>
      </c>
      <c r="C286" s="133">
        <v>4.8</v>
      </c>
      <c r="D286" s="156">
        <v>8994.7000000000007</v>
      </c>
      <c r="E286" s="134">
        <f t="shared" si="10"/>
        <v>1873.8958333333335</v>
      </c>
    </row>
    <row r="287" spans="2:6" x14ac:dyDescent="0.3">
      <c r="B287" s="18" t="s">
        <v>86</v>
      </c>
      <c r="C287" s="133">
        <v>83.299999999999969</v>
      </c>
      <c r="D287" s="156">
        <v>44370.1</v>
      </c>
      <c r="E287" s="134">
        <f t="shared" si="10"/>
        <v>532.65426170468209</v>
      </c>
    </row>
    <row r="288" spans="2:6" x14ac:dyDescent="0.3">
      <c r="B288" s="18" t="s">
        <v>84</v>
      </c>
      <c r="C288" s="133">
        <v>30.2</v>
      </c>
      <c r="D288" s="156">
        <v>3492.53</v>
      </c>
      <c r="E288" s="134">
        <f t="shared" si="10"/>
        <v>115.64668874172186</v>
      </c>
    </row>
    <row r="289" spans="2:5" x14ac:dyDescent="0.3">
      <c r="B289" s="18" t="s">
        <v>93</v>
      </c>
      <c r="C289" s="133">
        <v>0.9</v>
      </c>
      <c r="D289" s="156">
        <v>5518.55</v>
      </c>
      <c r="E289" s="134">
        <f t="shared" si="10"/>
        <v>6131.7222222222226</v>
      </c>
    </row>
    <row r="290" spans="2:5" x14ac:dyDescent="0.3">
      <c r="B290" s="18" t="s">
        <v>89</v>
      </c>
      <c r="C290" s="133">
        <v>62.199999999999996</v>
      </c>
      <c r="D290" s="156">
        <v>43354.29</v>
      </c>
      <c r="E290" s="134">
        <f t="shared" si="10"/>
        <v>697.01430868167211</v>
      </c>
    </row>
    <row r="291" spans="2:5" x14ac:dyDescent="0.3">
      <c r="B291" s="18" t="s">
        <v>505</v>
      </c>
      <c r="C291" s="133">
        <v>35.00000000000022</v>
      </c>
      <c r="D291" s="156">
        <v>0</v>
      </c>
      <c r="E291" s="134">
        <f t="shared" si="10"/>
        <v>0</v>
      </c>
    </row>
    <row r="292" spans="2:5" x14ac:dyDescent="0.3">
      <c r="B292" s="18" t="s">
        <v>61</v>
      </c>
      <c r="C292" s="133">
        <v>13.099999999999998</v>
      </c>
      <c r="D292" s="156">
        <v>7005.86</v>
      </c>
      <c r="E292" s="134">
        <f t="shared" si="10"/>
        <v>534.79847328244284</v>
      </c>
    </row>
    <row r="293" spans="2:5" x14ac:dyDescent="0.3">
      <c r="B293" s="18" t="s">
        <v>70</v>
      </c>
      <c r="C293" s="133">
        <v>83.5</v>
      </c>
      <c r="D293" s="156">
        <v>19977.510000000002</v>
      </c>
      <c r="E293" s="134">
        <f t="shared" si="10"/>
        <v>239.25161676646709</v>
      </c>
    </row>
    <row r="294" spans="2:5" x14ac:dyDescent="0.3">
      <c r="B294" s="18" t="s">
        <v>90</v>
      </c>
      <c r="C294" s="133">
        <v>135</v>
      </c>
      <c r="D294" s="156">
        <v>79419.740000000005</v>
      </c>
      <c r="E294" s="134">
        <f t="shared" si="10"/>
        <v>588.29437037037042</v>
      </c>
    </row>
    <row r="295" spans="2:5" x14ac:dyDescent="0.3">
      <c r="B295" s="18" t="s">
        <v>82</v>
      </c>
      <c r="C295" s="133">
        <v>6.1000000000000005</v>
      </c>
      <c r="D295" s="156">
        <v>18666.02</v>
      </c>
      <c r="E295" s="134">
        <f t="shared" si="10"/>
        <v>3060.0032786885245</v>
      </c>
    </row>
    <row r="296" spans="2:5" x14ac:dyDescent="0.3">
      <c r="B296" s="18" t="s">
        <v>87</v>
      </c>
      <c r="C296" s="133">
        <v>78.8</v>
      </c>
      <c r="D296" s="156">
        <v>10609.6</v>
      </c>
      <c r="E296" s="134">
        <f t="shared" si="10"/>
        <v>134.63959390862945</v>
      </c>
    </row>
    <row r="297" spans="2:5" x14ac:dyDescent="0.3">
      <c r="B297" s="18" t="s">
        <v>75</v>
      </c>
      <c r="C297" s="133">
        <v>1.1000000000000001</v>
      </c>
      <c r="D297" s="156">
        <v>902.74</v>
      </c>
      <c r="E297" s="134">
        <f t="shared" si="10"/>
        <v>820.67272727272723</v>
      </c>
    </row>
    <row r="298" spans="2:5" x14ac:dyDescent="0.3">
      <c r="B298" s="18" t="s">
        <v>83</v>
      </c>
      <c r="C298" s="133">
        <v>5.8999999999999995</v>
      </c>
      <c r="D298" s="156">
        <v>27851.93</v>
      </c>
      <c r="E298" s="134">
        <f t="shared" si="10"/>
        <v>4720.6661016949156</v>
      </c>
    </row>
    <row r="299" spans="2:5" x14ac:dyDescent="0.3">
      <c r="B299" s="18" t="s">
        <v>63</v>
      </c>
      <c r="C299" s="133">
        <v>2</v>
      </c>
      <c r="D299" s="156">
        <v>1129.73</v>
      </c>
      <c r="E299" s="134">
        <f t="shared" si="10"/>
        <v>564.86500000000001</v>
      </c>
    </row>
    <row r="300" spans="2:5" x14ac:dyDescent="0.3">
      <c r="B300" s="18" t="s">
        <v>94</v>
      </c>
      <c r="C300" s="133">
        <v>17.299999999999997</v>
      </c>
      <c r="D300" s="156">
        <v>35221.18</v>
      </c>
      <c r="E300" s="134">
        <f t="shared" si="10"/>
        <v>2035.9063583815032</v>
      </c>
    </row>
    <row r="301" spans="2:5" x14ac:dyDescent="0.3">
      <c r="B301" s="18" t="s">
        <v>88</v>
      </c>
      <c r="C301" s="133">
        <v>5.9</v>
      </c>
      <c r="D301" s="156">
        <v>9614.26</v>
      </c>
      <c r="E301" s="134">
        <f t="shared" si="10"/>
        <v>1629.535593220339</v>
      </c>
    </row>
    <row r="302" spans="2:5" x14ac:dyDescent="0.3">
      <c r="B302" s="18" t="s">
        <v>73</v>
      </c>
      <c r="C302" s="133">
        <v>19.799999999999994</v>
      </c>
      <c r="D302" s="156">
        <v>10678.16</v>
      </c>
      <c r="E302" s="134">
        <f t="shared" si="10"/>
        <v>539.30101010101032</v>
      </c>
    </row>
    <row r="303" spans="2:5" x14ac:dyDescent="0.3">
      <c r="B303" s="18" t="s">
        <v>69</v>
      </c>
      <c r="C303" s="133">
        <v>3.2</v>
      </c>
      <c r="D303" s="156">
        <v>971.72</v>
      </c>
      <c r="E303" s="134">
        <f t="shared" si="10"/>
        <v>303.66249999999997</v>
      </c>
    </row>
    <row r="304" spans="2:5" x14ac:dyDescent="0.3">
      <c r="B304" s="18" t="s">
        <v>81</v>
      </c>
      <c r="C304" s="133">
        <v>8.9</v>
      </c>
      <c r="D304" s="156">
        <v>15202.45</v>
      </c>
      <c r="E304" s="134">
        <f t="shared" si="10"/>
        <v>1708.1404494382023</v>
      </c>
    </row>
    <row r="305" spans="2:5" x14ac:dyDescent="0.3">
      <c r="B305" s="18" t="s">
        <v>74</v>
      </c>
      <c r="C305" s="133">
        <v>1.6</v>
      </c>
      <c r="D305" s="156">
        <v>1320.12</v>
      </c>
      <c r="E305" s="134">
        <f t="shared" si="10"/>
        <v>825.07499999999993</v>
      </c>
    </row>
    <row r="306" spans="2:5" x14ac:dyDescent="0.3">
      <c r="B306" s="18" t="s">
        <v>72</v>
      </c>
      <c r="C306" s="133">
        <v>12.2</v>
      </c>
      <c r="D306" s="156">
        <v>45216.189999999995</v>
      </c>
      <c r="E306" s="134">
        <f t="shared" si="10"/>
        <v>3706.2450819672131</v>
      </c>
    </row>
    <row r="307" spans="2:5" x14ac:dyDescent="0.3">
      <c r="B307" s="18" t="s">
        <v>71</v>
      </c>
      <c r="C307" s="133">
        <v>147.10000000000002</v>
      </c>
      <c r="D307" s="156">
        <v>608143.89</v>
      </c>
      <c r="E307" s="134">
        <f t="shared" si="10"/>
        <v>4134.2208701563559</v>
      </c>
    </row>
    <row r="308" spans="2:5" x14ac:dyDescent="0.3">
      <c r="B308" s="18" t="s">
        <v>85</v>
      </c>
      <c r="C308" s="133">
        <f>IFERROR(B308/#REF!,0)</f>
        <v>0</v>
      </c>
      <c r="D308" s="156">
        <v>44280.33</v>
      </c>
      <c r="E308" s="134">
        <f t="shared" si="10"/>
        <v>0</v>
      </c>
    </row>
    <row r="309" spans="2:5" x14ac:dyDescent="0.3">
      <c r="B309" s="18" t="s">
        <v>76</v>
      </c>
      <c r="C309" s="133">
        <f>IFERROR(B309/#REF!,0)</f>
        <v>0</v>
      </c>
      <c r="D309" s="156">
        <v>114.95</v>
      </c>
      <c r="E309" s="134">
        <f t="shared" si="10"/>
        <v>0</v>
      </c>
    </row>
    <row r="310" spans="2:5" x14ac:dyDescent="0.3">
      <c r="B310" s="18" t="s">
        <v>67</v>
      </c>
      <c r="C310" s="133">
        <f>IFERROR(B310/#REF!,0)</f>
        <v>0</v>
      </c>
      <c r="D310" s="156">
        <v>5245.5700000000006</v>
      </c>
      <c r="E310" s="134">
        <f t="shared" si="10"/>
        <v>0</v>
      </c>
    </row>
    <row r="311" spans="2:5" x14ac:dyDescent="0.3">
      <c r="B311" s="18" t="s">
        <v>64</v>
      </c>
      <c r="C311" s="133">
        <f>IFERROR(B311/#REF!,0)</f>
        <v>0</v>
      </c>
      <c r="D311" s="156">
        <v>847</v>
      </c>
      <c r="E311" s="134">
        <f t="shared" si="10"/>
        <v>0</v>
      </c>
    </row>
    <row r="312" spans="2:5" x14ac:dyDescent="0.3">
      <c r="B312" s="18" t="s">
        <v>62</v>
      </c>
      <c r="C312" s="133">
        <f>IFERROR(B312/#REF!,0)</f>
        <v>0</v>
      </c>
      <c r="D312" s="156">
        <v>73920</v>
      </c>
      <c r="E312" s="134">
        <f t="shared" si="10"/>
        <v>0</v>
      </c>
    </row>
    <row r="313" spans="2:5" x14ac:dyDescent="0.3">
      <c r="B313" s="18" t="s">
        <v>59</v>
      </c>
      <c r="C313" s="133">
        <f>IFERROR(B313/#REF!,0)</f>
        <v>0</v>
      </c>
      <c r="D313" s="156">
        <v>317821.87999999995</v>
      </c>
      <c r="E313" s="134">
        <f t="shared" si="10"/>
        <v>0</v>
      </c>
    </row>
    <row r="314" spans="2:5" x14ac:dyDescent="0.3">
      <c r="B314" s="18" t="s">
        <v>57</v>
      </c>
      <c r="C314" s="133">
        <f>IFERROR(B314/#REF!,0)</f>
        <v>0</v>
      </c>
      <c r="D314" s="156">
        <v>22008</v>
      </c>
      <c r="E314" s="134">
        <f t="shared" si="10"/>
        <v>0</v>
      </c>
    </row>
    <row r="315" spans="2:5" ht="16" x14ac:dyDescent="0.3">
      <c r="B315" s="5" t="s">
        <v>36</v>
      </c>
      <c r="C315" s="137">
        <v>0</v>
      </c>
      <c r="D315" s="155">
        <v>0</v>
      </c>
      <c r="E315" s="132">
        <v>0</v>
      </c>
    </row>
    <row r="316" spans="2:5" x14ac:dyDescent="0.3">
      <c r="B316" s="8" t="s">
        <v>40</v>
      </c>
      <c r="C316" s="133">
        <v>0</v>
      </c>
      <c r="D316" s="156">
        <v>0</v>
      </c>
      <c r="E316" s="134">
        <v>0</v>
      </c>
    </row>
    <row r="317" spans="2:5" ht="16" x14ac:dyDescent="0.3">
      <c r="B317" s="5" t="s">
        <v>47</v>
      </c>
      <c r="C317" s="137">
        <v>0</v>
      </c>
      <c r="D317" s="155">
        <v>0</v>
      </c>
      <c r="E317" s="132"/>
    </row>
    <row r="318" spans="2:5" x14ac:dyDescent="0.3">
      <c r="B318" s="8" t="s">
        <v>40</v>
      </c>
      <c r="C318" s="133">
        <v>0</v>
      </c>
      <c r="D318" s="156">
        <v>0</v>
      </c>
      <c r="E318" s="134">
        <v>0</v>
      </c>
    </row>
    <row r="319" spans="2:5" ht="15" x14ac:dyDescent="0.3">
      <c r="B319" s="9" t="s">
        <v>43</v>
      </c>
      <c r="C319" s="135">
        <v>0</v>
      </c>
      <c r="D319" s="157">
        <v>0</v>
      </c>
      <c r="E319" s="136">
        <v>0</v>
      </c>
    </row>
    <row r="320" spans="2:5" x14ac:dyDescent="0.3">
      <c r="B320" s="8" t="s">
        <v>40</v>
      </c>
      <c r="C320" s="133">
        <v>0</v>
      </c>
      <c r="D320" s="156">
        <v>0</v>
      </c>
      <c r="E320" s="134">
        <v>0</v>
      </c>
    </row>
    <row r="321" spans="2:6" x14ac:dyDescent="0.3">
      <c r="B321" s="66" t="s">
        <v>42</v>
      </c>
      <c r="C321" s="129">
        <f>C322+C337+C339+C341</f>
        <v>260.50000000000011</v>
      </c>
      <c r="D321" s="154">
        <f>D322+D337+D339+D341</f>
        <v>1593173.5599999998</v>
      </c>
      <c r="E321" s="130">
        <f t="shared" ref="E321:E355" si="11">IFERROR(D321/C321,0)</f>
        <v>6115.8294049903998</v>
      </c>
      <c r="F321" s="125"/>
    </row>
    <row r="322" spans="2:6" x14ac:dyDescent="0.3">
      <c r="B322" s="7" t="s">
        <v>38</v>
      </c>
      <c r="C322" s="137">
        <f>SUM(C323:C336)</f>
        <v>260.50000000000011</v>
      </c>
      <c r="D322" s="155">
        <f>SUM(D323:D336)</f>
        <v>1593173.5599999998</v>
      </c>
      <c r="E322" s="132">
        <f t="shared" si="11"/>
        <v>6115.8294049903998</v>
      </c>
      <c r="F322" s="124"/>
    </row>
    <row r="323" spans="2:6" x14ac:dyDescent="0.3">
      <c r="B323" s="18" t="s">
        <v>45</v>
      </c>
      <c r="C323" s="133">
        <v>55.600000000000087</v>
      </c>
      <c r="D323" s="156">
        <v>157983.39000000007</v>
      </c>
      <c r="E323" s="134">
        <f t="shared" si="11"/>
        <v>2841.4278776978385</v>
      </c>
    </row>
    <row r="324" spans="2:6" x14ac:dyDescent="0.3">
      <c r="B324" s="18" t="s">
        <v>45</v>
      </c>
      <c r="C324" s="133">
        <v>0.7</v>
      </c>
      <c r="D324" s="156">
        <v>0</v>
      </c>
      <c r="E324" s="134">
        <v>0</v>
      </c>
    </row>
    <row r="325" spans="2:6" x14ac:dyDescent="0.3">
      <c r="B325" s="18" t="s">
        <v>50</v>
      </c>
      <c r="C325" s="133">
        <v>12.099999999999998</v>
      </c>
      <c r="D325" s="156">
        <v>40391.509999999995</v>
      </c>
      <c r="E325" s="134">
        <f t="shared" si="11"/>
        <v>3338.1413223140498</v>
      </c>
    </row>
    <row r="326" spans="2:6" x14ac:dyDescent="0.3">
      <c r="B326" s="18" t="s">
        <v>49</v>
      </c>
      <c r="C326" s="133">
        <v>15.299999999999997</v>
      </c>
      <c r="D326" s="156">
        <v>472824.04</v>
      </c>
      <c r="E326" s="134">
        <f t="shared" si="11"/>
        <v>30903.532026143796</v>
      </c>
    </row>
    <row r="327" spans="2:6" x14ac:dyDescent="0.3">
      <c r="B327" s="18" t="s">
        <v>53</v>
      </c>
      <c r="C327" s="133">
        <v>79.599999999999994</v>
      </c>
      <c r="D327" s="156">
        <v>109166.91</v>
      </c>
      <c r="E327" s="134">
        <f t="shared" si="11"/>
        <v>1371.4435929648243</v>
      </c>
    </row>
    <row r="328" spans="2:6" x14ac:dyDescent="0.3">
      <c r="B328" s="18" t="s">
        <v>51</v>
      </c>
      <c r="C328" s="133">
        <v>6.2</v>
      </c>
      <c r="D328" s="156">
        <v>29169.51</v>
      </c>
      <c r="E328" s="134">
        <f t="shared" si="11"/>
        <v>4704.7596774193544</v>
      </c>
    </row>
    <row r="329" spans="2:6" x14ac:dyDescent="0.3">
      <c r="B329" s="18" t="s">
        <v>54</v>
      </c>
      <c r="C329" s="133">
        <v>1.4</v>
      </c>
      <c r="D329" s="156">
        <v>4806.5600000000004</v>
      </c>
      <c r="E329" s="134">
        <f t="shared" si="11"/>
        <v>3433.2571428571432</v>
      </c>
    </row>
    <row r="330" spans="2:6" x14ac:dyDescent="0.3">
      <c r="B330" s="18" t="s">
        <v>55</v>
      </c>
      <c r="C330" s="133">
        <v>17</v>
      </c>
      <c r="D330" s="156">
        <v>240146.13999999998</v>
      </c>
      <c r="E330" s="134">
        <f t="shared" si="11"/>
        <v>14126.243529411764</v>
      </c>
    </row>
    <row r="331" spans="2:6" x14ac:dyDescent="0.3">
      <c r="B331" s="18" t="s">
        <v>52</v>
      </c>
      <c r="C331" s="133">
        <v>5.4</v>
      </c>
      <c r="D331" s="156">
        <v>35592.19</v>
      </c>
      <c r="E331" s="134">
        <f t="shared" si="11"/>
        <v>6591.146296296296</v>
      </c>
    </row>
    <row r="332" spans="2:6" x14ac:dyDescent="0.3">
      <c r="B332" s="18" t="s">
        <v>44</v>
      </c>
      <c r="C332" s="133">
        <v>2.5</v>
      </c>
      <c r="D332" s="156">
        <v>95272.9</v>
      </c>
      <c r="E332" s="134">
        <f t="shared" si="11"/>
        <v>38109.159999999996</v>
      </c>
    </row>
    <row r="333" spans="2:6" x14ac:dyDescent="0.3">
      <c r="B333" s="18" t="s">
        <v>56</v>
      </c>
      <c r="C333" s="133">
        <v>48.000000000000071</v>
      </c>
      <c r="D333" s="156">
        <v>112961.48000000003</v>
      </c>
      <c r="E333" s="134">
        <f t="shared" si="11"/>
        <v>2353.3641666666636</v>
      </c>
    </row>
    <row r="334" spans="2:6" x14ac:dyDescent="0.3">
      <c r="B334" s="18" t="s">
        <v>48</v>
      </c>
      <c r="C334" s="133">
        <v>13.899999999999999</v>
      </c>
      <c r="D334" s="156">
        <v>263324.81999999995</v>
      </c>
      <c r="E334" s="134">
        <f t="shared" si="11"/>
        <v>18944.231654676256</v>
      </c>
    </row>
    <row r="335" spans="2:6" x14ac:dyDescent="0.3">
      <c r="B335" s="18" t="s">
        <v>41</v>
      </c>
      <c r="C335" s="133">
        <v>2.8</v>
      </c>
      <c r="D335" s="156">
        <v>2788.03</v>
      </c>
      <c r="E335" s="134">
        <f t="shared" si="11"/>
        <v>995.72500000000014</v>
      </c>
    </row>
    <row r="336" spans="2:6" x14ac:dyDescent="0.3">
      <c r="B336" s="18" t="s">
        <v>46</v>
      </c>
      <c r="C336" s="133">
        <v>0</v>
      </c>
      <c r="D336" s="156">
        <v>28746.079999999998</v>
      </c>
      <c r="E336" s="134">
        <f t="shared" si="11"/>
        <v>0</v>
      </c>
    </row>
    <row r="337" spans="2:6" ht="16" x14ac:dyDescent="0.3">
      <c r="B337" s="5" t="s">
        <v>36</v>
      </c>
      <c r="C337" s="137">
        <v>0</v>
      </c>
      <c r="D337" s="155">
        <v>0</v>
      </c>
      <c r="E337" s="132">
        <v>0</v>
      </c>
    </row>
    <row r="338" spans="2:6" x14ac:dyDescent="0.3">
      <c r="B338" s="8" t="s">
        <v>40</v>
      </c>
      <c r="C338" s="133">
        <v>0</v>
      </c>
      <c r="D338" s="156">
        <v>0</v>
      </c>
      <c r="E338" s="134">
        <f t="shared" si="11"/>
        <v>0</v>
      </c>
    </row>
    <row r="339" spans="2:6" ht="16" x14ac:dyDescent="0.3">
      <c r="B339" s="5" t="s">
        <v>47</v>
      </c>
      <c r="C339" s="137">
        <v>0</v>
      </c>
      <c r="D339" s="155">
        <v>0</v>
      </c>
      <c r="E339" s="132">
        <v>0</v>
      </c>
    </row>
    <row r="340" spans="2:6" x14ac:dyDescent="0.3">
      <c r="B340" s="8" t="s">
        <v>40</v>
      </c>
      <c r="C340" s="133">
        <v>0</v>
      </c>
      <c r="D340" s="156">
        <v>0</v>
      </c>
      <c r="E340" s="134">
        <f t="shared" si="11"/>
        <v>0</v>
      </c>
    </row>
    <row r="341" spans="2:6" ht="15" x14ac:dyDescent="0.3">
      <c r="B341" s="9" t="s">
        <v>43</v>
      </c>
      <c r="C341" s="135">
        <v>0</v>
      </c>
      <c r="D341" s="157">
        <v>0</v>
      </c>
      <c r="E341" s="136">
        <f t="shared" si="11"/>
        <v>0</v>
      </c>
    </row>
    <row r="342" spans="2:6" x14ac:dyDescent="0.3">
      <c r="B342" s="8" t="s">
        <v>40</v>
      </c>
      <c r="C342" s="133">
        <v>0</v>
      </c>
      <c r="D342" s="156">
        <v>0</v>
      </c>
      <c r="E342" s="134">
        <f t="shared" si="11"/>
        <v>0</v>
      </c>
    </row>
    <row r="343" spans="2:6" x14ac:dyDescent="0.3">
      <c r="B343" s="66" t="s">
        <v>1</v>
      </c>
      <c r="C343" s="129">
        <f>C344+C363+C377+C380</f>
        <v>73.7</v>
      </c>
      <c r="D343" s="154">
        <f>D344+D363+D377+D380</f>
        <v>168108.5</v>
      </c>
      <c r="E343" s="130">
        <f t="shared" si="11"/>
        <v>2280.9837177747627</v>
      </c>
      <c r="F343" s="125"/>
    </row>
    <row r="344" spans="2:6" x14ac:dyDescent="0.3">
      <c r="B344" s="7" t="s">
        <v>38</v>
      </c>
      <c r="C344" s="138">
        <f>SUM(C345:C361)</f>
        <v>34.099999999999994</v>
      </c>
      <c r="D344" s="155">
        <f>SUM(D345:D362)</f>
        <v>109141.47000000002</v>
      </c>
      <c r="E344" s="132">
        <f t="shared" si="11"/>
        <v>3200.6296187683292</v>
      </c>
      <c r="F344" s="126"/>
    </row>
    <row r="345" spans="2:6" x14ac:dyDescent="0.3">
      <c r="B345" s="18" t="s">
        <v>15</v>
      </c>
      <c r="C345" s="139">
        <v>4</v>
      </c>
      <c r="D345" s="156">
        <v>1494.62</v>
      </c>
      <c r="E345" s="134">
        <f t="shared" si="11"/>
        <v>373.65499999999997</v>
      </c>
    </row>
    <row r="346" spans="2:6" x14ac:dyDescent="0.3">
      <c r="B346" s="18" t="s">
        <v>517</v>
      </c>
      <c r="C346" s="139">
        <v>0.7</v>
      </c>
      <c r="D346" s="156"/>
      <c r="E346" s="134"/>
    </row>
    <row r="347" spans="2:6" x14ac:dyDescent="0.3">
      <c r="B347" s="18" t="s">
        <v>518</v>
      </c>
      <c r="C347" s="139">
        <v>2</v>
      </c>
      <c r="D347" s="156"/>
      <c r="E347" s="134"/>
    </row>
    <row r="348" spans="2:6" x14ac:dyDescent="0.3">
      <c r="B348" s="18" t="s">
        <v>17</v>
      </c>
      <c r="C348" s="139">
        <v>3.6</v>
      </c>
      <c r="D348" s="156">
        <f>10009.9</f>
        <v>10009.9</v>
      </c>
      <c r="E348" s="134">
        <f t="shared" si="11"/>
        <v>2780.5277777777778</v>
      </c>
    </row>
    <row r="349" spans="2:6" x14ac:dyDescent="0.3">
      <c r="B349" s="18" t="s">
        <v>21</v>
      </c>
      <c r="C349" s="139">
        <v>2.2000000000000002</v>
      </c>
      <c r="D349" s="156">
        <v>7547.8899999999994</v>
      </c>
      <c r="E349" s="134">
        <f t="shared" si="11"/>
        <v>3430.8590909090904</v>
      </c>
    </row>
    <row r="350" spans="2:6" x14ac:dyDescent="0.3">
      <c r="B350" s="18" t="s">
        <v>5</v>
      </c>
      <c r="C350" s="139">
        <v>3.2</v>
      </c>
      <c r="D350" s="156">
        <v>17240.13</v>
      </c>
      <c r="E350" s="134">
        <f t="shared" si="11"/>
        <v>5387.5406249999996</v>
      </c>
    </row>
    <row r="351" spans="2:6" x14ac:dyDescent="0.3">
      <c r="B351" s="18" t="s">
        <v>2</v>
      </c>
      <c r="C351" s="139">
        <v>1.6</v>
      </c>
      <c r="D351" s="156">
        <v>256.05</v>
      </c>
      <c r="E351" s="134">
        <f t="shared" si="11"/>
        <v>160.03125</v>
      </c>
    </row>
    <row r="352" spans="2:6" x14ac:dyDescent="0.3">
      <c r="B352" s="18" t="s">
        <v>9</v>
      </c>
      <c r="C352" s="139">
        <v>3.8</v>
      </c>
      <c r="D352" s="156">
        <v>16023.69</v>
      </c>
      <c r="E352" s="134">
        <f t="shared" si="11"/>
        <v>4216.7605263157902</v>
      </c>
    </row>
    <row r="353" spans="2:6" x14ac:dyDescent="0.3">
      <c r="B353" s="18" t="s">
        <v>3</v>
      </c>
      <c r="C353" s="139">
        <v>2</v>
      </c>
      <c r="D353" s="156">
        <v>14297.61</v>
      </c>
      <c r="E353" s="134">
        <f t="shared" si="11"/>
        <v>7148.8050000000003</v>
      </c>
    </row>
    <row r="354" spans="2:6" x14ac:dyDescent="0.3">
      <c r="B354" s="18" t="s">
        <v>16</v>
      </c>
      <c r="C354" s="139">
        <v>4.2</v>
      </c>
      <c r="D354" s="156">
        <v>11774.33</v>
      </c>
      <c r="E354" s="134">
        <f t="shared" si="11"/>
        <v>2803.4119047619047</v>
      </c>
    </row>
    <row r="355" spans="2:6" x14ac:dyDescent="0.3">
      <c r="B355" s="18" t="s">
        <v>12</v>
      </c>
      <c r="C355" s="139">
        <v>2</v>
      </c>
      <c r="D355" s="156">
        <v>2004.6</v>
      </c>
      <c r="E355" s="134">
        <f t="shared" si="11"/>
        <v>1002.3</v>
      </c>
    </row>
    <row r="356" spans="2:6" x14ac:dyDescent="0.3">
      <c r="B356" s="18" t="s">
        <v>25</v>
      </c>
      <c r="C356" s="139">
        <v>2.2000000000000002</v>
      </c>
      <c r="D356" s="156">
        <v>65.59</v>
      </c>
      <c r="E356" s="134">
        <f t="shared" ref="E356:E379" si="12">IFERROR(D356/C356,0)</f>
        <v>29.813636363636363</v>
      </c>
    </row>
    <row r="357" spans="2:6" x14ac:dyDescent="0.3">
      <c r="B357" s="18" t="s">
        <v>8</v>
      </c>
      <c r="C357" s="139">
        <v>1.8</v>
      </c>
      <c r="D357" s="156">
        <v>6956.869999999999</v>
      </c>
      <c r="E357" s="134">
        <f t="shared" si="12"/>
        <v>3864.927777777777</v>
      </c>
    </row>
    <row r="358" spans="2:6" x14ac:dyDescent="0.3">
      <c r="B358" s="18" t="s">
        <v>4</v>
      </c>
      <c r="C358" s="139">
        <v>0.8</v>
      </c>
      <c r="D358" s="156">
        <v>12553</v>
      </c>
      <c r="E358" s="134">
        <f t="shared" si="12"/>
        <v>15691.25</v>
      </c>
    </row>
    <row r="359" spans="2:6" x14ac:dyDescent="0.3">
      <c r="B359" s="18" t="s">
        <v>23</v>
      </c>
      <c r="C359" s="139">
        <v>0</v>
      </c>
      <c r="D359" s="156">
        <v>123.16</v>
      </c>
      <c r="E359" s="134">
        <f t="shared" si="12"/>
        <v>0</v>
      </c>
    </row>
    <row r="360" spans="2:6" x14ac:dyDescent="0.3">
      <c r="B360" s="18" t="s">
        <v>10</v>
      </c>
      <c r="C360" s="139">
        <v>0</v>
      </c>
      <c r="D360" s="156">
        <v>1737.52</v>
      </c>
      <c r="E360" s="134">
        <f t="shared" si="12"/>
        <v>0</v>
      </c>
    </row>
    <row r="361" spans="2:6" x14ac:dyDescent="0.3">
      <c r="B361" s="18" t="s">
        <v>6</v>
      </c>
      <c r="C361" s="139">
        <v>0</v>
      </c>
      <c r="D361" s="156">
        <v>5970.4299999999994</v>
      </c>
      <c r="E361" s="134">
        <f t="shared" si="12"/>
        <v>0</v>
      </c>
    </row>
    <row r="362" spans="2:6" x14ac:dyDescent="0.3">
      <c r="B362" s="18" t="s">
        <v>0</v>
      </c>
      <c r="C362" s="139">
        <v>0</v>
      </c>
      <c r="D362" s="156">
        <v>1086.08</v>
      </c>
      <c r="E362" s="134">
        <f t="shared" si="12"/>
        <v>0</v>
      </c>
    </row>
    <row r="363" spans="2:6" ht="16" x14ac:dyDescent="0.3">
      <c r="B363" s="5" t="s">
        <v>36</v>
      </c>
      <c r="C363" s="138">
        <f>SUM(C364:C376)</f>
        <v>34.4</v>
      </c>
      <c r="D363" s="155">
        <f>SUM(D364:D376)</f>
        <v>30535.86</v>
      </c>
      <c r="E363" s="132">
        <f t="shared" si="12"/>
        <v>887.6703488372093</v>
      </c>
      <c r="F363" s="126"/>
    </row>
    <row r="364" spans="2:6" x14ac:dyDescent="0.3">
      <c r="B364" s="18" t="s">
        <v>7</v>
      </c>
      <c r="C364" s="139">
        <v>3.6</v>
      </c>
      <c r="D364" s="156">
        <v>124.24</v>
      </c>
      <c r="E364" s="134">
        <f t="shared" si="12"/>
        <v>34.511111111111106</v>
      </c>
    </row>
    <row r="365" spans="2:6" x14ac:dyDescent="0.3">
      <c r="B365" s="18" t="s">
        <v>31</v>
      </c>
      <c r="C365" s="139">
        <v>3</v>
      </c>
      <c r="D365" s="156">
        <v>5531.18</v>
      </c>
      <c r="E365" s="134">
        <f t="shared" si="12"/>
        <v>1843.7266666666667</v>
      </c>
    </row>
    <row r="366" spans="2:6" x14ac:dyDescent="0.3">
      <c r="B366" s="18" t="s">
        <v>519</v>
      </c>
      <c r="C366" s="139">
        <v>1.7</v>
      </c>
      <c r="D366" s="156"/>
      <c r="E366" s="134"/>
    </row>
    <row r="367" spans="2:6" x14ac:dyDescent="0.3">
      <c r="B367" s="18" t="s">
        <v>520</v>
      </c>
      <c r="C367" s="139">
        <v>1.7</v>
      </c>
      <c r="D367" s="156"/>
      <c r="E367" s="134"/>
    </row>
    <row r="368" spans="2:6" x14ac:dyDescent="0.3">
      <c r="B368" s="18" t="s">
        <v>521</v>
      </c>
      <c r="C368" s="139">
        <v>2.2000000000000002</v>
      </c>
      <c r="D368" s="156"/>
      <c r="E368" s="134"/>
    </row>
    <row r="369" spans="2:6" x14ac:dyDescent="0.3">
      <c r="B369" s="18" t="s">
        <v>522</v>
      </c>
      <c r="C369" s="139">
        <v>1.2</v>
      </c>
      <c r="D369" s="156"/>
      <c r="E369" s="134"/>
    </row>
    <row r="370" spans="2:6" x14ac:dyDescent="0.3">
      <c r="B370" s="18" t="s">
        <v>13</v>
      </c>
      <c r="C370" s="139">
        <v>3</v>
      </c>
      <c r="D370" s="156">
        <v>7376.56</v>
      </c>
      <c r="E370" s="134">
        <f t="shared" si="12"/>
        <v>2458.8533333333335</v>
      </c>
    </row>
    <row r="371" spans="2:6" x14ac:dyDescent="0.3">
      <c r="B371" s="18" t="s">
        <v>14</v>
      </c>
      <c r="C371" s="139">
        <v>4</v>
      </c>
      <c r="D371" s="156">
        <v>4598</v>
      </c>
      <c r="E371" s="134">
        <f t="shared" si="12"/>
        <v>1149.5</v>
      </c>
    </row>
    <row r="372" spans="2:6" x14ac:dyDescent="0.3">
      <c r="B372" s="18" t="s">
        <v>27</v>
      </c>
      <c r="C372" s="139">
        <v>3.4</v>
      </c>
      <c r="D372" s="156">
        <v>4472.7800000000007</v>
      </c>
      <c r="E372" s="134">
        <f t="shared" si="12"/>
        <v>1315.5235294117649</v>
      </c>
    </row>
    <row r="373" spans="2:6" x14ac:dyDescent="0.3">
      <c r="B373" s="18" t="s">
        <v>33</v>
      </c>
      <c r="C373" s="139">
        <v>4.2</v>
      </c>
      <c r="D373" s="156">
        <v>2276.7800000000002</v>
      </c>
      <c r="E373" s="134">
        <f t="shared" si="12"/>
        <v>542.09047619047624</v>
      </c>
    </row>
    <row r="374" spans="2:6" x14ac:dyDescent="0.3">
      <c r="B374" s="18" t="s">
        <v>18</v>
      </c>
      <c r="C374" s="139">
        <v>3.8</v>
      </c>
      <c r="D374" s="156">
        <v>5599.63</v>
      </c>
      <c r="E374" s="134">
        <f t="shared" si="12"/>
        <v>1473.5868421052633</v>
      </c>
    </row>
    <row r="375" spans="2:6" x14ac:dyDescent="0.3">
      <c r="B375" s="18" t="s">
        <v>506</v>
      </c>
      <c r="C375" s="139">
        <v>2.6</v>
      </c>
      <c r="D375" s="156">
        <v>0</v>
      </c>
      <c r="E375" s="134">
        <f t="shared" si="12"/>
        <v>0</v>
      </c>
    </row>
    <row r="376" spans="2:6" x14ac:dyDescent="0.3">
      <c r="B376" s="18" t="s">
        <v>11</v>
      </c>
      <c r="C376" s="139">
        <v>0</v>
      </c>
      <c r="D376" s="156">
        <v>556.69000000000005</v>
      </c>
      <c r="E376" s="134">
        <f t="shared" si="12"/>
        <v>0</v>
      </c>
    </row>
    <row r="377" spans="2:6" ht="16" x14ac:dyDescent="0.3">
      <c r="B377" s="5" t="s">
        <v>47</v>
      </c>
      <c r="C377" s="140">
        <f>SUM(C378:C379)</f>
        <v>5.1999999999999993</v>
      </c>
      <c r="D377" s="159">
        <f>SUM(D378:D379)</f>
        <v>28431.17</v>
      </c>
      <c r="E377" s="141">
        <f t="shared" si="12"/>
        <v>5467.5326923076927</v>
      </c>
    </row>
    <row r="378" spans="2:6" x14ac:dyDescent="0.3">
      <c r="B378" s="18" t="s">
        <v>29</v>
      </c>
      <c r="C378" s="133">
        <v>2.4</v>
      </c>
      <c r="D378" s="156">
        <v>20739.75</v>
      </c>
      <c r="E378" s="134">
        <f t="shared" si="12"/>
        <v>8641.5625</v>
      </c>
    </row>
    <row r="379" spans="2:6" x14ac:dyDescent="0.3">
      <c r="B379" s="18" t="s">
        <v>19</v>
      </c>
      <c r="C379" s="133">
        <v>2.8</v>
      </c>
      <c r="D379" s="156">
        <v>7691.42</v>
      </c>
      <c r="E379" s="134">
        <f t="shared" si="12"/>
        <v>2746.9357142857143</v>
      </c>
    </row>
    <row r="380" spans="2:6" ht="15" x14ac:dyDescent="0.3">
      <c r="B380" s="9" t="s">
        <v>43</v>
      </c>
      <c r="C380" s="145">
        <v>0</v>
      </c>
      <c r="D380" s="157">
        <v>0</v>
      </c>
      <c r="E380" s="149">
        <v>0</v>
      </c>
    </row>
    <row r="381" spans="2:6" x14ac:dyDescent="0.3">
      <c r="B381" s="8" t="s">
        <v>40</v>
      </c>
      <c r="C381" s="146">
        <v>0</v>
      </c>
      <c r="D381" s="156">
        <v>0</v>
      </c>
      <c r="E381" s="150">
        <v>0</v>
      </c>
    </row>
    <row r="382" spans="2:6" x14ac:dyDescent="0.3">
      <c r="B382" s="65" t="s">
        <v>39</v>
      </c>
      <c r="C382" s="147">
        <f>SUM(C383:C386)</f>
        <v>4631.6000000000058</v>
      </c>
      <c r="D382" s="154">
        <f t="shared" ref="D382" si="13">SUM(D383:D386)</f>
        <v>14845751.900000002</v>
      </c>
      <c r="E382" s="151">
        <f t="shared" ref="E382" si="14">IFERROR(D382/C382,0)</f>
        <v>3205.3182269626013</v>
      </c>
      <c r="F382" s="127"/>
    </row>
    <row r="383" spans="2:6" x14ac:dyDescent="0.3">
      <c r="B383" s="7" t="s">
        <v>38</v>
      </c>
      <c r="C383" s="142">
        <f>C11+C33+C91+C103+C208+C240+C275+C322+C344</f>
        <v>4189.6000000000058</v>
      </c>
      <c r="D383" s="160">
        <f>D11+D33+D91+D103+D208+D240+D275+D322+D344</f>
        <v>13107711.990000002</v>
      </c>
      <c r="E383" s="152">
        <f t="shared" ref="E383:E387" si="15">IFERROR(D383/C383,0)</f>
        <v>3128.6308931640215</v>
      </c>
      <c r="F383" s="124"/>
    </row>
    <row r="384" spans="2:6" x14ac:dyDescent="0.3">
      <c r="B384" s="6" t="s">
        <v>37</v>
      </c>
      <c r="C384" s="148"/>
      <c r="D384" s="158"/>
      <c r="E384" s="153">
        <f t="shared" si="15"/>
        <v>0</v>
      </c>
      <c r="F384" s="124"/>
    </row>
    <row r="385" spans="2:6" ht="16" x14ac:dyDescent="0.3">
      <c r="B385" s="5" t="s">
        <v>36</v>
      </c>
      <c r="C385" s="142">
        <f>C26+C82+C96+C194+C215+C253+C315+C337++C363</f>
        <v>315.2</v>
      </c>
      <c r="D385" s="160">
        <f>D26+D82+D96+D194+D215+D253+D315+D337++D363</f>
        <v>1342445.7300000002</v>
      </c>
      <c r="E385" s="152">
        <f t="shared" si="15"/>
        <v>4259.0283312182746</v>
      </c>
      <c r="F385" s="124"/>
    </row>
    <row r="386" spans="2:6" ht="16" x14ac:dyDescent="0.3">
      <c r="B386" s="5" t="s">
        <v>35</v>
      </c>
      <c r="C386" s="142">
        <f>C28+C86+C98++C203+C235+C270+C317+C339+C377</f>
        <v>126.8</v>
      </c>
      <c r="D386" s="160">
        <f>D28+D86+D98++D203+D235+D270+D317+D339+D377</f>
        <v>395594.18000000005</v>
      </c>
      <c r="E386" s="152">
        <f t="shared" si="15"/>
        <v>3119.8279179810729</v>
      </c>
      <c r="F386" s="124"/>
    </row>
    <row r="387" spans="2:6" ht="15.5" thickBot="1" x14ac:dyDescent="0.35">
      <c r="B387" s="128" t="s">
        <v>34</v>
      </c>
      <c r="C387" s="143">
        <v>3382.7999999999988</v>
      </c>
      <c r="D387" s="161">
        <v>1639474.99</v>
      </c>
      <c r="E387" s="144">
        <f t="shared" si="15"/>
        <v>484.65028674470869</v>
      </c>
    </row>
    <row r="388" spans="2:6" s="55" customFormat="1" ht="14.5" x14ac:dyDescent="0.35">
      <c r="B388" s="56"/>
      <c r="C388" s="56"/>
      <c r="D388" s="56"/>
      <c r="E388" s="56"/>
    </row>
    <row r="389" spans="2:6" s="55" customFormat="1" ht="14.5" x14ac:dyDescent="0.35">
      <c r="B389" s="58"/>
      <c r="C389" s="58"/>
      <c r="D389" s="58"/>
      <c r="E389" s="58"/>
    </row>
    <row r="390" spans="2:6" s="55" customFormat="1" x14ac:dyDescent="0.3">
      <c r="B390" s="162" t="s">
        <v>32</v>
      </c>
      <c r="C390" s="162"/>
      <c r="D390" s="162"/>
      <c r="E390" s="162"/>
    </row>
    <row r="391" spans="2:6" s="55" customFormat="1" x14ac:dyDescent="0.3">
      <c r="B391" s="162" t="s">
        <v>30</v>
      </c>
      <c r="C391" s="162"/>
      <c r="D391" s="162"/>
      <c r="E391" s="162"/>
    </row>
    <row r="392" spans="2:6" s="55" customFormat="1" ht="15.5" x14ac:dyDescent="0.3">
      <c r="B392" s="27" t="s">
        <v>28</v>
      </c>
      <c r="C392" s="28"/>
      <c r="D392" s="28"/>
      <c r="E392" s="28"/>
    </row>
    <row r="393" spans="2:6" s="55" customFormat="1" ht="15.5" x14ac:dyDescent="0.3">
      <c r="B393" s="29" t="s">
        <v>26</v>
      </c>
      <c r="C393" s="28"/>
      <c r="D393" s="28"/>
      <c r="E393" s="28"/>
    </row>
    <row r="394" spans="2:6" s="55" customFormat="1" x14ac:dyDescent="0.3">
      <c r="B394" s="163" t="s">
        <v>24</v>
      </c>
      <c r="C394" s="163"/>
      <c r="D394" s="163"/>
      <c r="E394" s="163"/>
    </row>
    <row r="395" spans="2:6" s="55" customFormat="1" ht="15.5" x14ac:dyDescent="0.3">
      <c r="B395" s="29" t="s">
        <v>22</v>
      </c>
      <c r="C395" s="28"/>
      <c r="D395" s="28"/>
      <c r="E395" s="28"/>
    </row>
    <row r="396" spans="2:6" s="55" customFormat="1" ht="15.5" x14ac:dyDescent="0.3">
      <c r="B396" s="29" t="s">
        <v>20</v>
      </c>
      <c r="C396" s="28"/>
      <c r="D396" s="28"/>
      <c r="E396" s="28"/>
    </row>
    <row r="397" spans="2:6" s="55" customFormat="1" x14ac:dyDescent="0.3">
      <c r="B397" s="27"/>
      <c r="C397" s="28"/>
      <c r="D397" s="28"/>
      <c r="E397" s="28"/>
    </row>
    <row r="398" spans="2:6" s="55" customFormat="1" x14ac:dyDescent="0.3">
      <c r="B398" s="59"/>
      <c r="C398" s="31"/>
      <c r="D398" s="31"/>
      <c r="E398" s="27"/>
    </row>
    <row r="399" spans="2:6" s="55" customFormat="1" x14ac:dyDescent="0.3">
      <c r="B399" s="59" t="s">
        <v>510</v>
      </c>
      <c r="C399" s="31"/>
      <c r="D399" s="31"/>
      <c r="E399" s="27"/>
    </row>
    <row r="400" spans="2:6" s="55" customFormat="1" x14ac:dyDescent="0.3">
      <c r="B400" s="27"/>
      <c r="C400" s="28"/>
      <c r="D400" s="28"/>
      <c r="E400" s="28"/>
    </row>
    <row r="401" s="55" customFormat="1" x14ac:dyDescent="0.3"/>
    <row r="402" s="55" customFormat="1" x14ac:dyDescent="0.3"/>
    <row r="403" s="55" customFormat="1" x14ac:dyDescent="0.3"/>
    <row r="404" s="55" customFormat="1" x14ac:dyDescent="0.3"/>
    <row r="405" s="55" customFormat="1" x14ac:dyDescent="0.3"/>
    <row r="406" s="55" customFormat="1" x14ac:dyDescent="0.3"/>
    <row r="407" s="55" customFormat="1" x14ac:dyDescent="0.3"/>
    <row r="408" s="55" customFormat="1" x14ac:dyDescent="0.3"/>
    <row r="409" s="55" customFormat="1" x14ac:dyDescent="0.3"/>
    <row r="410" s="55" customFormat="1" x14ac:dyDescent="0.3"/>
    <row r="411" s="55" customFormat="1" x14ac:dyDescent="0.3"/>
    <row r="412" s="55" customFormat="1" x14ac:dyDescent="0.3"/>
    <row r="413" s="55" customFormat="1" x14ac:dyDescent="0.3"/>
    <row r="414" s="55" customFormat="1" x14ac:dyDescent="0.3"/>
    <row r="415" s="55" customFormat="1" x14ac:dyDescent="0.3"/>
    <row r="416" s="55" customFormat="1" x14ac:dyDescent="0.3"/>
    <row r="417" s="55" customFormat="1" x14ac:dyDescent="0.3"/>
    <row r="418" s="55" customFormat="1" x14ac:dyDescent="0.3"/>
    <row r="419" s="55" customFormat="1" x14ac:dyDescent="0.3"/>
    <row r="420" s="55" customFormat="1" x14ac:dyDescent="0.3"/>
    <row r="421" s="55" customFormat="1" x14ac:dyDescent="0.3"/>
    <row r="422" s="55" customFormat="1" x14ac:dyDescent="0.3"/>
    <row r="423" s="55" customFormat="1" x14ac:dyDescent="0.3"/>
    <row r="424" s="55" customFormat="1" x14ac:dyDescent="0.3"/>
    <row r="425" s="55" customFormat="1" x14ac:dyDescent="0.3"/>
    <row r="426" s="55" customFormat="1" x14ac:dyDescent="0.3"/>
    <row r="427" s="55" customFormat="1" x14ac:dyDescent="0.3"/>
    <row r="428" s="55" customFormat="1" x14ac:dyDescent="0.3"/>
    <row r="429" s="55" customFormat="1" x14ac:dyDescent="0.3"/>
    <row r="430" s="55" customFormat="1" x14ac:dyDescent="0.3"/>
    <row r="431" s="55" customFormat="1" x14ac:dyDescent="0.3"/>
    <row r="432" s="55" customFormat="1" x14ac:dyDescent="0.3"/>
    <row r="433" s="55" customFormat="1" x14ac:dyDescent="0.3"/>
    <row r="434" s="55" customFormat="1" x14ac:dyDescent="0.3"/>
    <row r="435" s="55" customFormat="1" x14ac:dyDescent="0.3"/>
    <row r="436" s="55" customFormat="1" x14ac:dyDescent="0.3"/>
    <row r="437" s="55" customFormat="1" x14ac:dyDescent="0.3"/>
    <row r="438" s="55" customFormat="1" x14ac:dyDescent="0.3"/>
    <row r="439" s="55" customFormat="1" x14ac:dyDescent="0.3"/>
    <row r="440" s="55" customFormat="1" x14ac:dyDescent="0.3"/>
    <row r="441" s="55" customFormat="1" x14ac:dyDescent="0.3"/>
    <row r="442" s="55" customFormat="1" x14ac:dyDescent="0.3"/>
    <row r="443" s="55" customFormat="1" x14ac:dyDescent="0.3"/>
    <row r="444" s="55" customFormat="1" x14ac:dyDescent="0.3"/>
    <row r="445" s="55" customFormat="1" x14ac:dyDescent="0.3"/>
    <row r="446" s="55" customFormat="1" x14ac:dyDescent="0.3"/>
    <row r="447" s="55" customFormat="1" x14ac:dyDescent="0.3"/>
    <row r="448" s="55" customFormat="1" x14ac:dyDescent="0.3"/>
    <row r="449" s="55" customFormat="1" x14ac:dyDescent="0.3"/>
    <row r="450" s="55" customFormat="1" x14ac:dyDescent="0.3"/>
    <row r="451" s="55" customFormat="1" x14ac:dyDescent="0.3"/>
    <row r="452" s="55" customFormat="1" x14ac:dyDescent="0.3"/>
    <row r="453" s="55" customFormat="1" x14ac:dyDescent="0.3"/>
    <row r="454" s="55" customFormat="1" x14ac:dyDescent="0.3"/>
    <row r="455" s="55" customFormat="1" x14ac:dyDescent="0.3"/>
    <row r="456" s="55" customFormat="1" x14ac:dyDescent="0.3"/>
    <row r="457" s="55" customFormat="1" x14ac:dyDescent="0.3"/>
    <row r="458" s="55" customFormat="1" x14ac:dyDescent="0.3"/>
    <row r="459" s="55" customFormat="1" x14ac:dyDescent="0.3"/>
    <row r="460" s="55" customFormat="1" x14ac:dyDescent="0.3"/>
    <row r="461" s="55" customFormat="1" x14ac:dyDescent="0.3"/>
    <row r="462" s="55" customFormat="1" x14ac:dyDescent="0.3"/>
    <row r="463" s="55" customFormat="1" x14ac:dyDescent="0.3"/>
    <row r="464" s="55" customFormat="1" x14ac:dyDescent="0.3"/>
    <row r="465" s="55" customFormat="1" x14ac:dyDescent="0.3"/>
    <row r="466" s="55" customFormat="1" x14ac:dyDescent="0.3"/>
    <row r="467" s="55" customFormat="1" x14ac:dyDescent="0.3"/>
    <row r="468" s="55" customFormat="1" x14ac:dyDescent="0.3"/>
    <row r="469" s="55" customFormat="1" x14ac:dyDescent="0.3"/>
    <row r="470" s="55" customFormat="1" x14ac:dyDescent="0.3"/>
    <row r="471" s="55" customFormat="1" x14ac:dyDescent="0.3"/>
    <row r="472" s="55" customFormat="1" x14ac:dyDescent="0.3"/>
    <row r="473" s="55" customFormat="1" x14ac:dyDescent="0.3"/>
    <row r="474" s="55" customFormat="1" x14ac:dyDescent="0.3"/>
    <row r="475" s="55" customFormat="1" x14ac:dyDescent="0.3"/>
    <row r="476" s="55" customFormat="1" x14ac:dyDescent="0.3"/>
    <row r="477" s="55" customFormat="1" x14ac:dyDescent="0.3"/>
    <row r="478" s="55" customFormat="1" x14ac:dyDescent="0.3"/>
    <row r="479" s="55" customFormat="1" x14ac:dyDescent="0.3"/>
    <row r="480" s="55" customFormat="1" x14ac:dyDescent="0.3"/>
    <row r="481" s="55" customFormat="1" x14ac:dyDescent="0.3"/>
    <row r="482" s="55" customFormat="1" x14ac:dyDescent="0.3"/>
    <row r="483" s="55" customFormat="1" x14ac:dyDescent="0.3"/>
    <row r="484" s="55" customFormat="1" x14ac:dyDescent="0.3"/>
    <row r="485" s="55" customFormat="1" x14ac:dyDescent="0.3"/>
    <row r="486" s="55" customFormat="1" x14ac:dyDescent="0.3"/>
    <row r="487" s="55" customFormat="1" x14ac:dyDescent="0.3"/>
    <row r="488" s="55" customFormat="1" x14ac:dyDescent="0.3"/>
    <row r="489" s="55" customFormat="1" x14ac:dyDescent="0.3"/>
    <row r="490" s="55" customFormat="1" x14ac:dyDescent="0.3"/>
    <row r="491" s="55" customFormat="1" x14ac:dyDescent="0.3"/>
    <row r="492" s="55" customFormat="1" x14ac:dyDescent="0.3"/>
    <row r="493" s="55" customFormat="1" x14ac:dyDescent="0.3"/>
    <row r="494" s="55" customFormat="1" x14ac:dyDescent="0.3"/>
    <row r="495" s="55" customFormat="1" x14ac:dyDescent="0.3"/>
    <row r="496" s="55" customFormat="1" x14ac:dyDescent="0.3"/>
    <row r="497" s="55" customFormat="1" x14ac:dyDescent="0.3"/>
    <row r="498" s="55" customFormat="1" x14ac:dyDescent="0.3"/>
    <row r="499" s="55" customFormat="1" x14ac:dyDescent="0.3"/>
    <row r="500" s="55" customFormat="1" x14ac:dyDescent="0.3"/>
    <row r="501" s="55" customFormat="1" x14ac:dyDescent="0.3"/>
    <row r="502" s="55" customFormat="1" x14ac:dyDescent="0.3"/>
    <row r="503" s="55" customFormat="1" x14ac:dyDescent="0.3"/>
    <row r="504" s="55" customFormat="1" x14ac:dyDescent="0.3"/>
    <row r="505" s="55" customFormat="1" x14ac:dyDescent="0.3"/>
    <row r="506" s="55" customFormat="1" x14ac:dyDescent="0.3"/>
    <row r="507" s="55" customFormat="1" x14ac:dyDescent="0.3"/>
    <row r="508" s="55" customFormat="1" x14ac:dyDescent="0.3"/>
    <row r="509" s="55" customFormat="1" x14ac:dyDescent="0.3"/>
    <row r="510" s="55" customFormat="1" x14ac:dyDescent="0.3"/>
    <row r="511" s="55" customFormat="1" x14ac:dyDescent="0.3"/>
    <row r="512" s="55" customFormat="1" x14ac:dyDescent="0.3"/>
    <row r="513" s="55" customFormat="1" x14ac:dyDescent="0.3"/>
    <row r="514" s="55" customFormat="1" x14ac:dyDescent="0.3"/>
    <row r="515" s="55" customFormat="1" x14ac:dyDescent="0.3"/>
    <row r="516" s="55" customFormat="1" x14ac:dyDescent="0.3"/>
    <row r="517" s="55" customFormat="1" x14ac:dyDescent="0.3"/>
    <row r="518" s="55" customFormat="1" x14ac:dyDescent="0.3"/>
    <row r="519" s="55" customFormat="1" x14ac:dyDescent="0.3"/>
    <row r="520" s="55" customFormat="1" x14ac:dyDescent="0.3"/>
    <row r="521" s="55" customFormat="1" x14ac:dyDescent="0.3"/>
    <row r="522" s="55" customFormat="1" x14ac:dyDescent="0.3"/>
    <row r="523" s="55" customFormat="1" x14ac:dyDescent="0.3"/>
    <row r="524" s="55" customFormat="1" x14ac:dyDescent="0.3"/>
    <row r="525" s="55" customFormat="1" x14ac:dyDescent="0.3"/>
    <row r="526" s="55" customFormat="1" x14ac:dyDescent="0.3"/>
    <row r="527" s="55" customFormat="1" x14ac:dyDescent="0.3"/>
    <row r="528" s="55" customFormat="1" x14ac:dyDescent="0.3"/>
    <row r="529" s="55" customFormat="1" x14ac:dyDescent="0.3"/>
    <row r="530" s="55" customFormat="1" x14ac:dyDescent="0.3"/>
    <row r="531" s="55" customFormat="1" x14ac:dyDescent="0.3"/>
    <row r="532" s="55" customFormat="1" x14ac:dyDescent="0.3"/>
    <row r="533" s="55" customFormat="1" x14ac:dyDescent="0.3"/>
    <row r="534" s="55" customFormat="1" x14ac:dyDescent="0.3"/>
  </sheetData>
  <mergeCells count="9">
    <mergeCell ref="B391:E391"/>
    <mergeCell ref="B394:E394"/>
    <mergeCell ref="B1:E1"/>
    <mergeCell ref="B2:E2"/>
    <mergeCell ref="B3:E3"/>
    <mergeCell ref="B4:E4"/>
    <mergeCell ref="B390:E390"/>
    <mergeCell ref="B7:B9"/>
    <mergeCell ref="C7:E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9C47-63E6-4FBB-8E5F-784FE856F954}">
  <sheetPr>
    <tabColor rgb="FF002060"/>
  </sheetPr>
  <dimension ref="A1:AJ582"/>
  <sheetViews>
    <sheetView tabSelected="1" zoomScale="69" zoomScaleNormal="69" workbookViewId="0">
      <pane ySplit="8" topLeftCell="A92" activePane="bottomLeft" state="frozen"/>
      <selection pane="bottomLeft" activeCell="B124" sqref="B124"/>
    </sheetView>
  </sheetViews>
  <sheetFormatPr defaultColWidth="9.1796875" defaultRowHeight="14" x14ac:dyDescent="0.3"/>
  <cols>
    <col min="1" max="1" width="9.1796875" style="22"/>
    <col min="2" max="2" width="94.453125" style="3" bestFit="1" customWidth="1"/>
    <col min="3" max="5" width="20.54296875" style="3" customWidth="1"/>
    <col min="6" max="6" width="9.1796875" style="22"/>
    <col min="7" max="7" width="12.54296875" style="22" customWidth="1"/>
    <col min="8" max="8" width="14.1796875" style="22" customWidth="1"/>
    <col min="9" max="9" width="14.453125" style="22" customWidth="1"/>
    <col min="10" max="36" width="9.1796875" style="22"/>
    <col min="37" max="16384" width="9.1796875" style="3"/>
  </cols>
  <sheetData>
    <row r="1" spans="2:10" x14ac:dyDescent="0.3">
      <c r="B1" s="164" t="s">
        <v>300</v>
      </c>
      <c r="C1" s="164"/>
      <c r="D1" s="164"/>
      <c r="E1" s="164"/>
    </row>
    <row r="2" spans="2:10" x14ac:dyDescent="0.3">
      <c r="B2" s="164" t="s">
        <v>299</v>
      </c>
      <c r="C2" s="164"/>
      <c r="D2" s="164"/>
      <c r="E2" s="164"/>
    </row>
    <row r="3" spans="2:10" x14ac:dyDescent="0.3">
      <c r="B3" s="165"/>
      <c r="C3" s="165"/>
      <c r="D3" s="165"/>
      <c r="E3" s="165"/>
    </row>
    <row r="4" spans="2:10" ht="36.75" customHeight="1" x14ac:dyDescent="0.3">
      <c r="B4" s="174" t="s">
        <v>508</v>
      </c>
      <c r="C4" s="175"/>
      <c r="D4" s="175"/>
      <c r="E4" s="175"/>
    </row>
    <row r="5" spans="2:10" ht="14.5" thickBot="1" x14ac:dyDescent="0.35">
      <c r="B5" s="25"/>
      <c r="C5" s="25"/>
      <c r="D5" s="25"/>
      <c r="E5" s="25"/>
    </row>
    <row r="6" spans="2:10" x14ac:dyDescent="0.3">
      <c r="B6" s="168" t="s">
        <v>298</v>
      </c>
      <c r="C6" s="171" t="s">
        <v>297</v>
      </c>
      <c r="D6" s="172"/>
      <c r="E6" s="173"/>
    </row>
    <row r="7" spans="2:10" ht="30" x14ac:dyDescent="0.3">
      <c r="B7" s="169"/>
      <c r="C7" s="16" t="s">
        <v>296</v>
      </c>
      <c r="D7" s="15" t="s">
        <v>295</v>
      </c>
      <c r="E7" s="14" t="s">
        <v>294</v>
      </c>
    </row>
    <row r="8" spans="2:10" x14ac:dyDescent="0.3">
      <c r="B8" s="170"/>
      <c r="C8" s="75" t="s">
        <v>293</v>
      </c>
      <c r="D8" s="51" t="s">
        <v>292</v>
      </c>
      <c r="E8" s="97" t="s">
        <v>292</v>
      </c>
    </row>
    <row r="9" spans="2:10" x14ac:dyDescent="0.3">
      <c r="B9" s="67" t="s">
        <v>281</v>
      </c>
      <c r="C9" s="76">
        <f>C10+C24</f>
        <v>3429.5681000000777</v>
      </c>
      <c r="D9" s="114">
        <f>D10+D24</f>
        <v>1586856.0300000003</v>
      </c>
      <c r="E9" s="98">
        <f>D9/C9</f>
        <v>462.69850422272248</v>
      </c>
      <c r="H9" s="63"/>
      <c r="I9" s="61"/>
      <c r="J9" s="61"/>
    </row>
    <row r="10" spans="2:10" x14ac:dyDescent="0.3">
      <c r="B10" s="17" t="s">
        <v>111</v>
      </c>
      <c r="C10" s="77">
        <f>SUM(C11:C23)</f>
        <v>3429.5681000000777</v>
      </c>
      <c r="D10" s="48">
        <f>SUM(D11:D23)</f>
        <v>1586856.0300000003</v>
      </c>
      <c r="E10" s="99">
        <f>D10/C10</f>
        <v>462.69850422272248</v>
      </c>
    </row>
    <row r="11" spans="2:10" x14ac:dyDescent="0.3">
      <c r="B11" s="8" t="s">
        <v>40</v>
      </c>
      <c r="C11" s="78"/>
      <c r="D11" s="45"/>
      <c r="E11" s="100"/>
    </row>
    <row r="12" spans="2:10" x14ac:dyDescent="0.3">
      <c r="B12" s="26" t="s">
        <v>307</v>
      </c>
      <c r="C12" s="78">
        <v>115.71679999999994</v>
      </c>
      <c r="D12" s="42">
        <v>32748.77</v>
      </c>
      <c r="E12" s="101">
        <f>IFERROR(D12/C12,0)</f>
        <v>283.00791242066856</v>
      </c>
    </row>
    <row r="13" spans="2:10" x14ac:dyDescent="0.3">
      <c r="B13" s="26" t="s">
        <v>303</v>
      </c>
      <c r="C13" s="78">
        <v>7.635399999999998</v>
      </c>
      <c r="D13" s="42">
        <v>37342.800000000003</v>
      </c>
      <c r="E13" s="101">
        <f t="shared" ref="E13:E23" si="0">IFERROR(D13/C13,0)</f>
        <v>4890.745736962047</v>
      </c>
    </row>
    <row r="14" spans="2:10" x14ac:dyDescent="0.3">
      <c r="B14" s="26" t="s">
        <v>471</v>
      </c>
      <c r="C14" s="78">
        <v>763.19059999999433</v>
      </c>
      <c r="D14" s="42">
        <v>412799.19000000024</v>
      </c>
      <c r="E14" s="101">
        <f t="shared" si="0"/>
        <v>540.88610368105071</v>
      </c>
    </row>
    <row r="15" spans="2:10" x14ac:dyDescent="0.3">
      <c r="B15" s="26" t="s">
        <v>308</v>
      </c>
      <c r="C15" s="78">
        <v>271.49</v>
      </c>
      <c r="D15" s="42">
        <v>30452.400000000001</v>
      </c>
      <c r="E15" s="101">
        <f t="shared" si="0"/>
        <v>112.16766731739659</v>
      </c>
    </row>
    <row r="16" spans="2:10" x14ac:dyDescent="0.3">
      <c r="B16" s="26" t="s">
        <v>309</v>
      </c>
      <c r="C16" s="78">
        <v>123.278300000003</v>
      </c>
      <c r="D16" s="42">
        <v>822.74999999999909</v>
      </c>
      <c r="E16" s="101">
        <f t="shared" si="0"/>
        <v>6.6739239590420949</v>
      </c>
    </row>
    <row r="17" spans="2:10" x14ac:dyDescent="0.3">
      <c r="B17" s="26" t="s">
        <v>301</v>
      </c>
      <c r="C17" s="78">
        <v>20.575100000000035</v>
      </c>
      <c r="D17" s="42">
        <v>9847.99</v>
      </c>
      <c r="E17" s="101">
        <f t="shared" si="0"/>
        <v>478.6363128247242</v>
      </c>
    </row>
    <row r="18" spans="2:10" x14ac:dyDescent="0.3">
      <c r="B18" s="26" t="s">
        <v>289</v>
      </c>
      <c r="C18" s="78">
        <v>153.27659999999545</v>
      </c>
      <c r="D18" s="42">
        <v>31642.310000000023</v>
      </c>
      <c r="E18" s="101">
        <f t="shared" si="0"/>
        <v>206.4392738356733</v>
      </c>
    </row>
    <row r="19" spans="2:10" x14ac:dyDescent="0.3">
      <c r="B19" s="26" t="s">
        <v>305</v>
      </c>
      <c r="C19" s="78">
        <v>162.60009999999943</v>
      </c>
      <c r="D19" s="42">
        <v>190631.03999999992</v>
      </c>
      <c r="E19" s="101">
        <f t="shared" si="0"/>
        <v>1172.3918988979749</v>
      </c>
    </row>
    <row r="20" spans="2:10" x14ac:dyDescent="0.3">
      <c r="B20" s="26" t="s">
        <v>302</v>
      </c>
      <c r="C20" s="78">
        <v>102.5554000000004</v>
      </c>
      <c r="D20" s="42">
        <v>175457.10000000003</v>
      </c>
      <c r="E20" s="101">
        <f t="shared" si="0"/>
        <v>1710.8518907829266</v>
      </c>
    </row>
    <row r="21" spans="2:10" x14ac:dyDescent="0.3">
      <c r="B21" s="26" t="s">
        <v>281</v>
      </c>
      <c r="C21" s="78">
        <v>1154.565100000023</v>
      </c>
      <c r="D21" s="42">
        <v>344514.79</v>
      </c>
      <c r="E21" s="101">
        <f t="shared" si="0"/>
        <v>298.39355961824339</v>
      </c>
    </row>
    <row r="22" spans="2:10" x14ac:dyDescent="0.3">
      <c r="B22" s="26" t="s">
        <v>306</v>
      </c>
      <c r="C22" s="78">
        <v>494.64470000006253</v>
      </c>
      <c r="D22" s="42">
        <v>271526.69999999995</v>
      </c>
      <c r="E22" s="101">
        <f t="shared" si="0"/>
        <v>548.9327996437961</v>
      </c>
    </row>
    <row r="23" spans="2:10" x14ac:dyDescent="0.3">
      <c r="B23" s="26" t="s">
        <v>304</v>
      </c>
      <c r="C23" s="78">
        <v>60.04</v>
      </c>
      <c r="D23" s="42">
        <v>49070.19000000001</v>
      </c>
      <c r="E23" s="101">
        <f t="shared" si="0"/>
        <v>817.29163890739528</v>
      </c>
    </row>
    <row r="24" spans="2:10" ht="16" x14ac:dyDescent="0.3">
      <c r="B24" s="11" t="s">
        <v>36</v>
      </c>
      <c r="C24" s="79"/>
      <c r="D24" s="41"/>
      <c r="E24" s="102"/>
    </row>
    <row r="25" spans="2:10" x14ac:dyDescent="0.3">
      <c r="B25" s="8" t="s">
        <v>40</v>
      </c>
      <c r="C25" s="78"/>
      <c r="D25" s="45"/>
      <c r="E25" s="100"/>
    </row>
    <row r="26" spans="2:10" ht="16" x14ac:dyDescent="0.3">
      <c r="B26" s="13" t="s">
        <v>47</v>
      </c>
      <c r="C26" s="79"/>
      <c r="D26" s="41"/>
      <c r="E26" s="102"/>
    </row>
    <row r="27" spans="2:10" x14ac:dyDescent="0.3">
      <c r="B27" s="8" t="s">
        <v>40</v>
      </c>
      <c r="C27" s="78"/>
      <c r="D27" s="45"/>
      <c r="E27" s="100"/>
    </row>
    <row r="28" spans="2:10" ht="15" x14ac:dyDescent="0.3">
      <c r="B28" s="9" t="s">
        <v>43</v>
      </c>
      <c r="C28" s="52"/>
      <c r="D28" s="53"/>
      <c r="E28" s="103"/>
    </row>
    <row r="29" spans="2:10" x14ac:dyDescent="0.3">
      <c r="B29" s="8" t="s">
        <v>40</v>
      </c>
      <c r="C29" s="78"/>
      <c r="D29" s="45"/>
      <c r="E29" s="100"/>
    </row>
    <row r="30" spans="2:10" x14ac:dyDescent="0.3">
      <c r="B30" s="65" t="s">
        <v>232</v>
      </c>
      <c r="C30" s="80">
        <f>C31+C59</f>
        <v>3365.6042999999986</v>
      </c>
      <c r="D30" s="115">
        <f>D31+D59</f>
        <v>1185576.4468658357</v>
      </c>
      <c r="E30" s="104">
        <f>D30/C30</f>
        <v>352.26257788707846</v>
      </c>
      <c r="G30" s="62"/>
      <c r="H30" s="63"/>
      <c r="I30" s="63"/>
      <c r="J30" s="61"/>
    </row>
    <row r="31" spans="2:10" x14ac:dyDescent="0.3">
      <c r="B31" s="17" t="s">
        <v>111</v>
      </c>
      <c r="C31" s="81">
        <f>SUM(C32:C58)</f>
        <v>3020.6466999999998</v>
      </c>
      <c r="D31" s="48">
        <f>SUM(D32:D58)</f>
        <v>1099694.323613422</v>
      </c>
      <c r="E31" s="99">
        <f>D31/C31</f>
        <v>364.05923394265938</v>
      </c>
    </row>
    <row r="32" spans="2:10" x14ac:dyDescent="0.3">
      <c r="B32" s="8" t="s">
        <v>40</v>
      </c>
      <c r="C32" s="78"/>
      <c r="D32" s="45"/>
      <c r="E32" s="100"/>
    </row>
    <row r="33" spans="2:8" x14ac:dyDescent="0.3">
      <c r="B33" s="26" t="s">
        <v>317</v>
      </c>
      <c r="C33" s="82">
        <v>364.19049999999999</v>
      </c>
      <c r="D33" s="42">
        <v>91681.032163526019</v>
      </c>
      <c r="E33" s="101">
        <f t="shared" ref="E33:E58" si="1">IFERROR(D33/C33,0)</f>
        <v>251.73921934681442</v>
      </c>
      <c r="H33" s="34"/>
    </row>
    <row r="34" spans="2:8" x14ac:dyDescent="0.3">
      <c r="B34" s="26" t="s">
        <v>333</v>
      </c>
      <c r="C34" s="82">
        <v>23.517599999999991</v>
      </c>
      <c r="D34" s="42">
        <v>5732.0184136037396</v>
      </c>
      <c r="E34" s="101">
        <f t="shared" si="1"/>
        <v>243.73313661273863</v>
      </c>
      <c r="H34" s="34"/>
    </row>
    <row r="35" spans="2:8" x14ac:dyDescent="0.3">
      <c r="B35" s="26" t="s">
        <v>328</v>
      </c>
      <c r="C35" s="82">
        <v>39.344300000000068</v>
      </c>
      <c r="D35" s="42">
        <v>23171.729610120386</v>
      </c>
      <c r="E35" s="101">
        <f t="shared" si="1"/>
        <v>588.94756318247744</v>
      </c>
      <c r="H35" s="34"/>
    </row>
    <row r="36" spans="2:8" x14ac:dyDescent="0.3">
      <c r="B36" s="26" t="s">
        <v>313</v>
      </c>
      <c r="C36" s="82">
        <v>89.506699999999952</v>
      </c>
      <c r="D36" s="42">
        <v>52714.752853505153</v>
      </c>
      <c r="E36" s="101">
        <f t="shared" si="1"/>
        <v>588.94756318247892</v>
      </c>
      <c r="H36" s="34"/>
    </row>
    <row r="37" spans="2:8" x14ac:dyDescent="0.3">
      <c r="B37" s="26" t="s">
        <v>312</v>
      </c>
      <c r="C37" s="82">
        <v>197.96889999999999</v>
      </c>
      <c r="D37" s="42">
        <v>40075.51311051727</v>
      </c>
      <c r="E37" s="101">
        <f t="shared" si="1"/>
        <v>202.43337772002204</v>
      </c>
      <c r="G37" s="35"/>
      <c r="H37" s="69"/>
    </row>
    <row r="38" spans="2:8" x14ac:dyDescent="0.3">
      <c r="B38" s="26" t="s">
        <v>315</v>
      </c>
      <c r="C38" s="82">
        <v>327.0985</v>
      </c>
      <c r="D38" s="42">
        <v>82250.924228412012</v>
      </c>
      <c r="E38" s="101">
        <f t="shared" si="1"/>
        <v>251.45613394256475</v>
      </c>
      <c r="H38" s="34"/>
    </row>
    <row r="39" spans="2:8" x14ac:dyDescent="0.3">
      <c r="B39" s="26" t="s">
        <v>314</v>
      </c>
      <c r="C39" s="82">
        <v>627.52329999999893</v>
      </c>
      <c r="D39" s="42">
        <v>157575.21550008655</v>
      </c>
      <c r="E39" s="101">
        <f t="shared" si="1"/>
        <v>251.10655731840845</v>
      </c>
      <c r="H39" s="34"/>
    </row>
    <row r="40" spans="2:8" x14ac:dyDescent="0.3">
      <c r="B40" s="26" t="s">
        <v>331</v>
      </c>
      <c r="C40" s="82">
        <v>47.550000000000033</v>
      </c>
      <c r="D40" s="42">
        <v>28004.456629326858</v>
      </c>
      <c r="E40" s="101">
        <f t="shared" si="1"/>
        <v>588.94756318247823</v>
      </c>
      <c r="H40" s="34"/>
    </row>
    <row r="41" spans="2:8" x14ac:dyDescent="0.3">
      <c r="B41" s="26" t="s">
        <v>321</v>
      </c>
      <c r="C41" s="82">
        <v>64.669899999999927</v>
      </c>
      <c r="D41" s="42">
        <v>38087.18001625457</v>
      </c>
      <c r="E41" s="101">
        <f t="shared" si="1"/>
        <v>588.94756318247926</v>
      </c>
      <c r="H41" s="34"/>
    </row>
    <row r="42" spans="2:8" x14ac:dyDescent="0.3">
      <c r="B42" s="26" t="s">
        <v>322</v>
      </c>
      <c r="C42" s="82">
        <v>11.300000000000026</v>
      </c>
      <c r="D42" s="42">
        <v>6577.1125157865417</v>
      </c>
      <c r="E42" s="101">
        <f t="shared" si="1"/>
        <v>582.04535537933862</v>
      </c>
      <c r="H42" s="34"/>
    </row>
    <row r="43" spans="2:8" x14ac:dyDescent="0.3">
      <c r="B43" s="26" t="s">
        <v>318</v>
      </c>
      <c r="C43" s="82">
        <v>372.7756</v>
      </c>
      <c r="D43" s="42">
        <v>91825.644586156428</v>
      </c>
      <c r="E43" s="101">
        <f t="shared" si="1"/>
        <v>246.32954674650495</v>
      </c>
      <c r="H43" s="34"/>
    </row>
    <row r="44" spans="2:8" x14ac:dyDescent="0.3">
      <c r="B44" s="26" t="s">
        <v>332</v>
      </c>
      <c r="C44" s="82">
        <v>2.4834000000000001</v>
      </c>
      <c r="D44" s="42">
        <v>1462.5923784073673</v>
      </c>
      <c r="E44" s="101">
        <f t="shared" si="1"/>
        <v>588.94756318247858</v>
      </c>
      <c r="H44" s="34"/>
    </row>
    <row r="45" spans="2:8" x14ac:dyDescent="0.3">
      <c r="B45" s="26" t="s">
        <v>335</v>
      </c>
      <c r="C45" s="82">
        <v>12</v>
      </c>
      <c r="D45" s="42">
        <v>6051.6618090522452</v>
      </c>
      <c r="E45" s="101">
        <f t="shared" si="1"/>
        <v>504.30515075435375</v>
      </c>
      <c r="H45" s="34"/>
    </row>
    <row r="46" spans="2:8" x14ac:dyDescent="0.3">
      <c r="B46" s="26" t="s">
        <v>310</v>
      </c>
      <c r="C46" s="82">
        <v>468.54520000000031</v>
      </c>
      <c r="D46" s="42">
        <v>275948.553780847</v>
      </c>
      <c r="E46" s="101">
        <f t="shared" si="1"/>
        <v>588.94756318247801</v>
      </c>
      <c r="H46" s="34"/>
    </row>
    <row r="47" spans="2:8" x14ac:dyDescent="0.3">
      <c r="B47" s="26" t="s">
        <v>323</v>
      </c>
      <c r="C47" s="82">
        <v>18.684600000000003</v>
      </c>
      <c r="D47" s="42">
        <v>11004.249639039339</v>
      </c>
      <c r="E47" s="101">
        <f t="shared" si="1"/>
        <v>588.94756318247846</v>
      </c>
      <c r="H47" s="34"/>
    </row>
    <row r="48" spans="2:8" x14ac:dyDescent="0.3">
      <c r="B48" s="26" t="s">
        <v>336</v>
      </c>
      <c r="C48" s="82">
        <v>9.4169999999999998</v>
      </c>
      <c r="D48" s="42">
        <v>5546.1192024894017</v>
      </c>
      <c r="E48" s="101">
        <f t="shared" si="1"/>
        <v>588.94756318247869</v>
      </c>
      <c r="H48" s="34"/>
    </row>
    <row r="49" spans="2:8" x14ac:dyDescent="0.3">
      <c r="B49" s="26" t="s">
        <v>329</v>
      </c>
      <c r="C49" s="82">
        <v>82.0364</v>
      </c>
      <c r="D49" s="42">
        <v>48315.137872263076</v>
      </c>
      <c r="E49" s="101">
        <f t="shared" si="1"/>
        <v>588.94756318247846</v>
      </c>
      <c r="H49" s="34"/>
    </row>
    <row r="50" spans="2:8" x14ac:dyDescent="0.3">
      <c r="B50" s="26" t="s">
        <v>330</v>
      </c>
      <c r="C50" s="82">
        <v>20.167399999999997</v>
      </c>
      <c r="D50" s="42">
        <v>11877.54108572632</v>
      </c>
      <c r="E50" s="101">
        <f t="shared" si="1"/>
        <v>588.94756318247869</v>
      </c>
      <c r="H50" s="34"/>
    </row>
    <row r="51" spans="2:8" x14ac:dyDescent="0.3">
      <c r="B51" s="26" t="s">
        <v>311</v>
      </c>
      <c r="C51" s="82">
        <v>51.317300000000003</v>
      </c>
      <c r="D51" s="42">
        <v>41571.393800042111</v>
      </c>
      <c r="E51" s="101">
        <f t="shared" si="1"/>
        <v>810.08536692386599</v>
      </c>
      <c r="H51" s="34"/>
    </row>
    <row r="52" spans="2:8" x14ac:dyDescent="0.3">
      <c r="B52" s="26" t="s">
        <v>327</v>
      </c>
      <c r="C52" s="82">
        <v>17.733400000000003</v>
      </c>
      <c r="D52" s="42">
        <v>7724.4011909477558</v>
      </c>
      <c r="E52" s="101">
        <f t="shared" si="1"/>
        <v>435.58489578691928</v>
      </c>
      <c r="H52" s="34"/>
    </row>
    <row r="53" spans="2:8" x14ac:dyDescent="0.3">
      <c r="B53" s="26" t="s">
        <v>472</v>
      </c>
      <c r="C53" s="82">
        <v>20.5</v>
      </c>
      <c r="D53" s="42">
        <v>12073.425045240811</v>
      </c>
      <c r="E53" s="101">
        <f t="shared" si="1"/>
        <v>588.94756318247858</v>
      </c>
      <c r="H53" s="34"/>
    </row>
    <row r="54" spans="2:8" x14ac:dyDescent="0.3">
      <c r="B54" s="26" t="s">
        <v>324</v>
      </c>
      <c r="C54" s="82">
        <v>19.5</v>
      </c>
      <c r="D54" s="42">
        <v>11484.477482058332</v>
      </c>
      <c r="E54" s="101">
        <f t="shared" si="1"/>
        <v>588.94756318247858</v>
      </c>
      <c r="H54" s="34"/>
    </row>
    <row r="55" spans="2:8" x14ac:dyDescent="0.3">
      <c r="B55" s="26" t="s">
        <v>325</v>
      </c>
      <c r="C55" s="82">
        <v>24.166699999999999</v>
      </c>
      <c r="D55" s="42">
        <v>6076.86495214978</v>
      </c>
      <c r="E55" s="101">
        <f t="shared" si="1"/>
        <v>251.45613394256478</v>
      </c>
      <c r="H55" s="34"/>
    </row>
    <row r="56" spans="2:8" x14ac:dyDescent="0.3">
      <c r="B56" s="26" t="s">
        <v>326</v>
      </c>
      <c r="C56" s="82">
        <v>20</v>
      </c>
      <c r="D56" s="42">
        <v>11778.951263649571</v>
      </c>
      <c r="E56" s="101">
        <f t="shared" si="1"/>
        <v>588.94756318247858</v>
      </c>
      <c r="H56" s="34"/>
    </row>
    <row r="57" spans="2:8" x14ac:dyDescent="0.3">
      <c r="B57" s="26" t="s">
        <v>320</v>
      </c>
      <c r="C57" s="82">
        <v>60.83</v>
      </c>
      <c r="D57" s="42">
        <v>19274.427484213462</v>
      </c>
      <c r="E57" s="101">
        <f t="shared" si="1"/>
        <v>316.85726589205098</v>
      </c>
      <c r="H57" s="34"/>
    </row>
    <row r="58" spans="2:8" x14ac:dyDescent="0.3">
      <c r="B58" s="26" t="s">
        <v>319</v>
      </c>
      <c r="C58" s="82">
        <v>27.82</v>
      </c>
      <c r="D58" s="42">
        <v>11808.947</v>
      </c>
      <c r="E58" s="101">
        <f t="shared" si="1"/>
        <v>424.47688713156003</v>
      </c>
      <c r="H58" s="34"/>
    </row>
    <row r="59" spans="2:8" ht="16" x14ac:dyDescent="0.3">
      <c r="B59" s="11" t="s">
        <v>36</v>
      </c>
      <c r="C59" s="52">
        <f>SUM(C61:C63)</f>
        <v>344.95759999999893</v>
      </c>
      <c r="D59" s="48">
        <f>SUM(D61:D63)</f>
        <v>85882.123252413614</v>
      </c>
      <c r="E59" s="99">
        <f>D59/C59</f>
        <v>248.96428793687653</v>
      </c>
      <c r="H59" s="34"/>
    </row>
    <row r="60" spans="2:8" x14ac:dyDescent="0.3">
      <c r="B60" s="8" t="s">
        <v>40</v>
      </c>
      <c r="C60" s="78"/>
      <c r="D60" s="45"/>
      <c r="E60" s="100"/>
      <c r="H60" s="34"/>
    </row>
    <row r="61" spans="2:8" x14ac:dyDescent="0.3">
      <c r="B61" s="18" t="s">
        <v>333</v>
      </c>
      <c r="C61" s="78">
        <v>111.4241999999994</v>
      </c>
      <c r="D61" s="45">
        <v>27158.717341951015</v>
      </c>
      <c r="E61" s="101">
        <f t="shared" ref="E61:E63" si="2">IFERROR(D61/C61,0)</f>
        <v>243.74164088188348</v>
      </c>
      <c r="H61" s="34"/>
    </row>
    <row r="62" spans="2:8" x14ac:dyDescent="0.3">
      <c r="B62" s="18" t="s">
        <v>334</v>
      </c>
      <c r="C62" s="78">
        <v>26.5167</v>
      </c>
      <c r="D62" s="45">
        <v>6667.7868669148093</v>
      </c>
      <c r="E62" s="101">
        <f t="shared" si="2"/>
        <v>251.45613394256483</v>
      </c>
    </row>
    <row r="63" spans="2:8" x14ac:dyDescent="0.3">
      <c r="B63" s="18" t="s">
        <v>316</v>
      </c>
      <c r="C63" s="78">
        <v>207.01669999999956</v>
      </c>
      <c r="D63" s="45">
        <v>52055.619043547784</v>
      </c>
      <c r="E63" s="101">
        <f t="shared" si="2"/>
        <v>251.45613394256549</v>
      </c>
    </row>
    <row r="64" spans="2:8" ht="16" x14ac:dyDescent="0.3">
      <c r="B64" s="11" t="s">
        <v>47</v>
      </c>
      <c r="C64" s="79"/>
      <c r="D64" s="38"/>
      <c r="E64" s="102"/>
    </row>
    <row r="65" spans="2:10" x14ac:dyDescent="0.3">
      <c r="B65" s="8" t="s">
        <v>40</v>
      </c>
      <c r="C65" s="78"/>
      <c r="D65" s="39"/>
      <c r="E65" s="100"/>
    </row>
    <row r="66" spans="2:10" ht="15" x14ac:dyDescent="0.3">
      <c r="B66" s="9" t="s">
        <v>43</v>
      </c>
      <c r="C66" s="52"/>
      <c r="D66" s="40"/>
      <c r="E66" s="103"/>
    </row>
    <row r="67" spans="2:10" x14ac:dyDescent="0.3">
      <c r="B67" s="8" t="s">
        <v>40</v>
      </c>
      <c r="C67" s="78"/>
      <c r="D67" s="39"/>
      <c r="E67" s="100"/>
    </row>
    <row r="68" spans="2:10" x14ac:dyDescent="0.3">
      <c r="B68" s="66" t="s">
        <v>230</v>
      </c>
      <c r="C68" s="83">
        <f>C69</f>
        <v>36.83</v>
      </c>
      <c r="D68" s="43">
        <f>D69</f>
        <v>179396.33999999997</v>
      </c>
      <c r="E68" s="105">
        <f>D68/C68</f>
        <v>4870.9296768938357</v>
      </c>
      <c r="H68" s="64"/>
      <c r="J68" s="64"/>
    </row>
    <row r="69" spans="2:10" x14ac:dyDescent="0.3">
      <c r="B69" s="19" t="s">
        <v>111</v>
      </c>
      <c r="C69" s="77">
        <f>SUM(C71)</f>
        <v>36.83</v>
      </c>
      <c r="D69" s="49">
        <f>SUM(D71)</f>
        <v>179396.33999999997</v>
      </c>
      <c r="E69" s="99">
        <f>D69/C69</f>
        <v>4870.9296768938357</v>
      </c>
    </row>
    <row r="70" spans="2:10" x14ac:dyDescent="0.3">
      <c r="B70" s="8" t="s">
        <v>40</v>
      </c>
      <c r="C70" s="78"/>
      <c r="D70" s="39"/>
      <c r="E70" s="100"/>
    </row>
    <row r="71" spans="2:10" x14ac:dyDescent="0.3">
      <c r="B71" s="18" t="s">
        <v>337</v>
      </c>
      <c r="C71" s="84">
        <v>36.83</v>
      </c>
      <c r="D71" s="45">
        <v>179396.33999999997</v>
      </c>
      <c r="E71" s="101">
        <f t="shared" ref="E71" si="3">IFERROR(D71/C71,0)</f>
        <v>4870.9296768938357</v>
      </c>
    </row>
    <row r="72" spans="2:10" ht="16" x14ac:dyDescent="0.3">
      <c r="B72" s="5" t="s">
        <v>36</v>
      </c>
      <c r="C72" s="33"/>
      <c r="D72" s="38"/>
      <c r="E72" s="102"/>
    </row>
    <row r="73" spans="2:10" x14ac:dyDescent="0.3">
      <c r="B73" s="8" t="s">
        <v>40</v>
      </c>
      <c r="C73" s="78"/>
      <c r="D73" s="39"/>
      <c r="E73" s="100"/>
    </row>
    <row r="74" spans="2:10" ht="16" x14ac:dyDescent="0.3">
      <c r="B74" s="5" t="s">
        <v>47</v>
      </c>
      <c r="C74" s="33"/>
      <c r="D74" s="38"/>
      <c r="E74" s="102"/>
    </row>
    <row r="75" spans="2:10" x14ac:dyDescent="0.3">
      <c r="B75" s="8" t="s">
        <v>40</v>
      </c>
      <c r="C75" s="78"/>
      <c r="D75" s="39"/>
      <c r="E75" s="100"/>
    </row>
    <row r="76" spans="2:10" ht="15" x14ac:dyDescent="0.3">
      <c r="B76" s="9" t="s">
        <v>43</v>
      </c>
      <c r="C76" s="52"/>
      <c r="D76" s="40"/>
      <c r="E76" s="103"/>
    </row>
    <row r="77" spans="2:10" x14ac:dyDescent="0.3">
      <c r="B77" s="8" t="s">
        <v>40</v>
      </c>
      <c r="C77" s="78"/>
      <c r="D77" s="39"/>
      <c r="E77" s="100"/>
      <c r="J77" s="34"/>
    </row>
    <row r="78" spans="2:10" x14ac:dyDescent="0.3">
      <c r="B78" s="65" t="s">
        <v>225</v>
      </c>
      <c r="C78" s="80">
        <f>C79+C125</f>
        <v>5031.4928999999956</v>
      </c>
      <c r="D78" s="115">
        <f>D79+D125</f>
        <v>943940.63348056353</v>
      </c>
      <c r="E78" s="104">
        <f>D78/C78</f>
        <v>187.60647232167699</v>
      </c>
      <c r="G78" s="34"/>
      <c r="H78" s="37"/>
    </row>
    <row r="79" spans="2:10" x14ac:dyDescent="0.3">
      <c r="B79" s="19" t="s">
        <v>111</v>
      </c>
      <c r="C79" s="81">
        <f>SUM(C81:C124)</f>
        <v>5030.9095999999954</v>
      </c>
      <c r="D79" s="74">
        <f>SUM(D81:D124)</f>
        <v>941570.3130000002</v>
      </c>
      <c r="E79" s="99">
        <f>D79/C79</f>
        <v>187.15707255006154</v>
      </c>
    </row>
    <row r="80" spans="2:10" x14ac:dyDescent="0.3">
      <c r="B80" s="8" t="s">
        <v>40</v>
      </c>
      <c r="C80" s="78"/>
      <c r="D80" s="39"/>
      <c r="E80" s="100"/>
      <c r="G80" s="36"/>
    </row>
    <row r="81" spans="2:6" x14ac:dyDescent="0.3">
      <c r="B81" s="26" t="s">
        <v>341</v>
      </c>
      <c r="C81" s="82">
        <v>47.008299999999998</v>
      </c>
      <c r="D81" s="42">
        <v>13450.899999999998</v>
      </c>
      <c r="E81" s="101">
        <f t="shared" ref="E81:E124" si="4">IFERROR(D81/C81,0)</f>
        <v>286.13883080222001</v>
      </c>
    </row>
    <row r="82" spans="2:6" x14ac:dyDescent="0.3">
      <c r="B82" s="26" t="s">
        <v>370</v>
      </c>
      <c r="C82" s="82">
        <v>28.149900000000006</v>
      </c>
      <c r="D82" s="42">
        <v>7760.89</v>
      </c>
      <c r="E82" s="101">
        <f t="shared" si="4"/>
        <v>275.69867033275426</v>
      </c>
    </row>
    <row r="83" spans="2:6" x14ac:dyDescent="0.3">
      <c r="B83" s="26" t="s">
        <v>350</v>
      </c>
      <c r="C83" s="82">
        <v>36.000799999999977</v>
      </c>
      <c r="D83" s="42">
        <v>1548.13</v>
      </c>
      <c r="E83" s="101">
        <f t="shared" si="4"/>
        <v>43.002655496544548</v>
      </c>
    </row>
    <row r="84" spans="2:6" x14ac:dyDescent="0.3">
      <c r="B84" s="26" t="s">
        <v>351</v>
      </c>
      <c r="C84" s="82">
        <v>81.451700000000059</v>
      </c>
      <c r="D84" s="42">
        <v>11060.559999999998</v>
      </c>
      <c r="E84" s="101">
        <f t="shared" si="4"/>
        <v>135.79286865713041</v>
      </c>
    </row>
    <row r="85" spans="2:6" x14ac:dyDescent="0.3">
      <c r="B85" s="26" t="s">
        <v>366</v>
      </c>
      <c r="C85" s="82">
        <v>3.2499999999999996</v>
      </c>
      <c r="D85" s="42">
        <v>350</v>
      </c>
      <c r="E85" s="101">
        <f t="shared" si="4"/>
        <v>107.69230769230771</v>
      </c>
    </row>
    <row r="86" spans="2:6" x14ac:dyDescent="0.3">
      <c r="B86" s="26" t="s">
        <v>473</v>
      </c>
      <c r="C86" s="82">
        <v>202.99340000000046</v>
      </c>
      <c r="D86" s="42">
        <v>20259.27</v>
      </c>
      <c r="E86" s="101">
        <f t="shared" si="4"/>
        <v>99.802604419650862</v>
      </c>
    </row>
    <row r="87" spans="2:6" x14ac:dyDescent="0.3">
      <c r="B87" s="26" t="s">
        <v>369</v>
      </c>
      <c r="C87" s="82">
        <v>41.5</v>
      </c>
      <c r="D87" s="42">
        <v>7385.42</v>
      </c>
      <c r="E87" s="101">
        <f t="shared" si="4"/>
        <v>177.96192771084338</v>
      </c>
    </row>
    <row r="88" spans="2:6" x14ac:dyDescent="0.3">
      <c r="B88" s="26" t="s">
        <v>352</v>
      </c>
      <c r="C88" s="82">
        <v>51.366700000000002</v>
      </c>
      <c r="D88" s="42">
        <v>9326.1000000000022</v>
      </c>
      <c r="E88" s="101">
        <f t="shared" si="4"/>
        <v>181.55925920878704</v>
      </c>
    </row>
    <row r="89" spans="2:6" x14ac:dyDescent="0.3">
      <c r="B89" s="26" t="s">
        <v>358</v>
      </c>
      <c r="C89" s="82">
        <v>18.5</v>
      </c>
      <c r="D89" s="42">
        <v>3125.75</v>
      </c>
      <c r="E89" s="101">
        <f t="shared" si="4"/>
        <v>168.95945945945945</v>
      </c>
    </row>
    <row r="90" spans="2:6" x14ac:dyDescent="0.3">
      <c r="B90" s="26" t="s">
        <v>379</v>
      </c>
      <c r="C90" s="82">
        <v>4.6167999999999996</v>
      </c>
      <c r="D90" s="42">
        <v>0</v>
      </c>
      <c r="E90" s="101">
        <f t="shared" si="4"/>
        <v>0</v>
      </c>
    </row>
    <row r="91" spans="2:6" x14ac:dyDescent="0.3">
      <c r="B91" s="26" t="s">
        <v>339</v>
      </c>
      <c r="C91" s="82">
        <v>6.7329999999999988</v>
      </c>
      <c r="D91" s="42">
        <v>2513.35296891396</v>
      </c>
      <c r="E91" s="101">
        <f t="shared" si="4"/>
        <v>373.28872254774404</v>
      </c>
    </row>
    <row r="92" spans="2:6" x14ac:dyDescent="0.3">
      <c r="B92" s="26" t="s">
        <v>362</v>
      </c>
      <c r="C92" s="82">
        <v>45.253099999999932</v>
      </c>
      <c r="D92" s="42">
        <v>58021.55</v>
      </c>
      <c r="E92" s="101">
        <f t="shared" si="4"/>
        <v>1282.1563605587262</v>
      </c>
    </row>
    <row r="93" spans="2:6" x14ac:dyDescent="0.3">
      <c r="B93" s="26" t="s">
        <v>343</v>
      </c>
      <c r="C93" s="82">
        <v>40.963199999999979</v>
      </c>
      <c r="D93" s="42">
        <v>116879.13</v>
      </c>
      <c r="E93" s="101">
        <f t="shared" si="4"/>
        <v>2853.2714729318036</v>
      </c>
      <c r="F93" s="35"/>
    </row>
    <row r="94" spans="2:6" x14ac:dyDescent="0.3">
      <c r="B94" s="26" t="s">
        <v>378</v>
      </c>
      <c r="C94" s="82">
        <v>43.833300000000001</v>
      </c>
      <c r="D94" s="42">
        <v>8213.93</v>
      </c>
      <c r="E94" s="101">
        <f t="shared" si="4"/>
        <v>187.3901805248521</v>
      </c>
    </row>
    <row r="95" spans="2:6" x14ac:dyDescent="0.3">
      <c r="B95" s="26" t="s">
        <v>380</v>
      </c>
      <c r="C95" s="82">
        <v>90.019199999999898</v>
      </c>
      <c r="D95" s="42">
        <v>25865.4</v>
      </c>
      <c r="E95" s="101">
        <f t="shared" si="4"/>
        <v>287.3320358323561</v>
      </c>
    </row>
    <row r="96" spans="2:6" x14ac:dyDescent="0.3">
      <c r="B96" s="26" t="s">
        <v>344</v>
      </c>
      <c r="C96" s="82">
        <v>45.5</v>
      </c>
      <c r="D96" s="42">
        <v>19918.68</v>
      </c>
      <c r="E96" s="101">
        <f t="shared" si="4"/>
        <v>437.77318681318684</v>
      </c>
    </row>
    <row r="97" spans="2:5" x14ac:dyDescent="0.3">
      <c r="B97" s="26" t="s">
        <v>360</v>
      </c>
      <c r="C97" s="82">
        <v>78.016799999999989</v>
      </c>
      <c r="D97" s="42">
        <v>15458.630000000001</v>
      </c>
      <c r="E97" s="101">
        <f t="shared" si="4"/>
        <v>198.14488674234272</v>
      </c>
    </row>
    <row r="98" spans="2:5" x14ac:dyDescent="0.3">
      <c r="B98" s="26" t="s">
        <v>371</v>
      </c>
      <c r="C98" s="82">
        <v>14.433300000000006</v>
      </c>
      <c r="D98" s="42">
        <v>920</v>
      </c>
      <c r="E98" s="101">
        <f t="shared" si="4"/>
        <v>63.741486700893049</v>
      </c>
    </row>
    <row r="99" spans="2:5" x14ac:dyDescent="0.3">
      <c r="B99" s="26" t="s">
        <v>342</v>
      </c>
      <c r="C99" s="82">
        <v>532.11820000000296</v>
      </c>
      <c r="D99" s="42">
        <v>140117.46</v>
      </c>
      <c r="E99" s="101">
        <f t="shared" si="4"/>
        <v>263.32017961422707</v>
      </c>
    </row>
    <row r="100" spans="2:5" x14ac:dyDescent="0.3">
      <c r="B100" s="26" t="s">
        <v>376</v>
      </c>
      <c r="C100" s="82">
        <v>37.15529999999999</v>
      </c>
      <c r="D100" s="42">
        <v>18326.07</v>
      </c>
      <c r="E100" s="101">
        <f t="shared" si="4"/>
        <v>493.22896060588948</v>
      </c>
    </row>
    <row r="101" spans="2:5" x14ac:dyDescent="0.3">
      <c r="B101" s="26" t="s">
        <v>346</v>
      </c>
      <c r="C101" s="82">
        <v>5.4497999999999998</v>
      </c>
      <c r="D101" s="42">
        <v>0</v>
      </c>
      <c r="E101" s="101">
        <f t="shared" si="4"/>
        <v>0</v>
      </c>
    </row>
    <row r="102" spans="2:5" x14ac:dyDescent="0.3">
      <c r="B102" s="26" t="s">
        <v>374</v>
      </c>
      <c r="C102" s="82">
        <v>46.751699999999964</v>
      </c>
      <c r="D102" s="42">
        <v>4785.99</v>
      </c>
      <c r="E102" s="101">
        <f t="shared" si="4"/>
        <v>102.37039508723754</v>
      </c>
    </row>
    <row r="103" spans="2:5" x14ac:dyDescent="0.3">
      <c r="B103" s="26" t="s">
        <v>340</v>
      </c>
      <c r="C103" s="82">
        <v>22.5</v>
      </c>
      <c r="D103" s="42">
        <v>4766.4033538386084</v>
      </c>
      <c r="E103" s="101">
        <f t="shared" si="4"/>
        <v>211.84014905949371</v>
      </c>
    </row>
    <row r="104" spans="2:5" x14ac:dyDescent="0.3">
      <c r="B104" s="26" t="s">
        <v>367</v>
      </c>
      <c r="C104" s="82">
        <v>46.833800000000004</v>
      </c>
      <c r="D104" s="42">
        <v>12955.701642517415</v>
      </c>
      <c r="E104" s="101">
        <f t="shared" si="4"/>
        <v>276.6314423027261</v>
      </c>
    </row>
    <row r="105" spans="2:5" x14ac:dyDescent="0.3">
      <c r="B105" s="26" t="s">
        <v>356</v>
      </c>
      <c r="C105" s="82">
        <v>74.816700000000012</v>
      </c>
      <c r="D105" s="42">
        <v>17669.82</v>
      </c>
      <c r="E105" s="101">
        <f t="shared" si="4"/>
        <v>236.17481123866727</v>
      </c>
    </row>
    <row r="106" spans="2:5" x14ac:dyDescent="0.3">
      <c r="B106" s="26" t="s">
        <v>353</v>
      </c>
      <c r="C106" s="82">
        <v>231.58340000000098</v>
      </c>
      <c r="D106" s="42">
        <v>28392.500000000011</v>
      </c>
      <c r="E106" s="101">
        <f t="shared" si="4"/>
        <v>122.60161997794268</v>
      </c>
    </row>
    <row r="107" spans="2:5" x14ac:dyDescent="0.3">
      <c r="B107" s="26" t="s">
        <v>348</v>
      </c>
      <c r="C107" s="82">
        <v>44.506699999999974</v>
      </c>
      <c r="D107" s="42">
        <v>7441.28</v>
      </c>
      <c r="E107" s="101">
        <f t="shared" si="4"/>
        <v>167.19460216102303</v>
      </c>
    </row>
    <row r="108" spans="2:5" x14ac:dyDescent="0.3">
      <c r="B108" s="26" t="s">
        <v>365</v>
      </c>
      <c r="C108" s="82">
        <v>185.77409999999981</v>
      </c>
      <c r="D108" s="42">
        <v>19880.110000000008</v>
      </c>
      <c r="E108" s="101">
        <f t="shared" si="4"/>
        <v>107.01227996798278</v>
      </c>
    </row>
    <row r="109" spans="2:5" x14ac:dyDescent="0.3">
      <c r="B109" s="26" t="s">
        <v>359</v>
      </c>
      <c r="C109" s="82">
        <v>61.358199999999997</v>
      </c>
      <c r="D109" s="42">
        <v>38383.990000000005</v>
      </c>
      <c r="E109" s="101">
        <f t="shared" si="4"/>
        <v>625.57229514555524</v>
      </c>
    </row>
    <row r="110" spans="2:5" x14ac:dyDescent="0.3">
      <c r="B110" s="26" t="s">
        <v>345</v>
      </c>
      <c r="C110" s="82">
        <v>58.378599999999835</v>
      </c>
      <c r="D110" s="42">
        <v>54942.270000000004</v>
      </c>
      <c r="E110" s="101">
        <f t="shared" si="4"/>
        <v>941.13716327558654</v>
      </c>
    </row>
    <row r="111" spans="2:5" x14ac:dyDescent="0.3">
      <c r="B111" s="26" t="s">
        <v>368</v>
      </c>
      <c r="C111" s="82">
        <v>284.79360000000025</v>
      </c>
      <c r="D111" s="42">
        <v>7419.25</v>
      </c>
      <c r="E111" s="101">
        <f t="shared" si="4"/>
        <v>26.051322782534417</v>
      </c>
    </row>
    <row r="112" spans="2:5" x14ac:dyDescent="0.3">
      <c r="B112" s="26" t="s">
        <v>347</v>
      </c>
      <c r="C112" s="82">
        <v>4.9169999999999989</v>
      </c>
      <c r="D112" s="42">
        <v>3659.68</v>
      </c>
      <c r="E112" s="101">
        <f t="shared" si="4"/>
        <v>744.2912344925769</v>
      </c>
    </row>
    <row r="113" spans="2:5" x14ac:dyDescent="0.3">
      <c r="B113" s="26" t="s">
        <v>354</v>
      </c>
      <c r="C113" s="82">
        <v>118.49990000000001</v>
      </c>
      <c r="D113" s="42">
        <v>10171.09</v>
      </c>
      <c r="E113" s="101">
        <f t="shared" si="4"/>
        <v>85.83205555447725</v>
      </c>
    </row>
    <row r="114" spans="2:5" x14ac:dyDescent="0.3">
      <c r="B114" s="26" t="s">
        <v>372</v>
      </c>
      <c r="C114" s="82">
        <v>18.5</v>
      </c>
      <c r="D114" s="42">
        <v>6405.56</v>
      </c>
      <c r="E114" s="101">
        <f t="shared" si="4"/>
        <v>346.2464864864865</v>
      </c>
    </row>
    <row r="115" spans="2:5" x14ac:dyDescent="0.3">
      <c r="B115" s="26" t="s">
        <v>361</v>
      </c>
      <c r="C115" s="82">
        <v>405.9138999999974</v>
      </c>
      <c r="D115" s="42">
        <v>36585.03</v>
      </c>
      <c r="E115" s="101">
        <f t="shared" si="4"/>
        <v>90.130025111237217</v>
      </c>
    </row>
    <row r="116" spans="2:5" x14ac:dyDescent="0.3">
      <c r="B116" s="26" t="s">
        <v>373</v>
      </c>
      <c r="C116" s="82">
        <v>74.463600000000071</v>
      </c>
      <c r="D116" s="42">
        <v>3375.9</v>
      </c>
      <c r="E116" s="101">
        <f t="shared" si="4"/>
        <v>45.336244822973867</v>
      </c>
    </row>
    <row r="117" spans="2:5" x14ac:dyDescent="0.3">
      <c r="B117" s="26" t="s">
        <v>349</v>
      </c>
      <c r="C117" s="82">
        <v>20.83499999999999</v>
      </c>
      <c r="D117" s="42">
        <v>3352.1499999999996</v>
      </c>
      <c r="E117" s="101">
        <f t="shared" si="4"/>
        <v>160.89032877369817</v>
      </c>
    </row>
    <row r="118" spans="2:5" x14ac:dyDescent="0.3">
      <c r="B118" s="26" t="s">
        <v>363</v>
      </c>
      <c r="C118" s="82">
        <v>13.983199999999998</v>
      </c>
      <c r="D118" s="42">
        <v>2385.4500000000003</v>
      </c>
      <c r="E118" s="101">
        <f t="shared" si="4"/>
        <v>170.59399851250075</v>
      </c>
    </row>
    <row r="119" spans="2:5" x14ac:dyDescent="0.3">
      <c r="B119" s="26" t="s">
        <v>364</v>
      </c>
      <c r="C119" s="82">
        <v>27.808300000000003</v>
      </c>
      <c r="D119" s="42">
        <v>12557.890000000003</v>
      </c>
      <c r="E119" s="101">
        <f t="shared" si="4"/>
        <v>451.58783528658716</v>
      </c>
    </row>
    <row r="120" spans="2:5" x14ac:dyDescent="0.3">
      <c r="B120" s="26" t="s">
        <v>375</v>
      </c>
      <c r="C120" s="82">
        <v>106.11669999999999</v>
      </c>
      <c r="D120" s="42">
        <v>17809.96</v>
      </c>
      <c r="E120" s="101">
        <f t="shared" si="4"/>
        <v>167.83371514568395</v>
      </c>
    </row>
    <row r="121" spans="2:5" x14ac:dyDescent="0.3">
      <c r="B121" s="26" t="s">
        <v>357</v>
      </c>
      <c r="C121" s="82">
        <v>7.5</v>
      </c>
      <c r="D121" s="42">
        <v>34914.19</v>
      </c>
      <c r="E121" s="101">
        <f t="shared" si="4"/>
        <v>4655.2253333333338</v>
      </c>
    </row>
    <row r="122" spans="2:5" x14ac:dyDescent="0.3">
      <c r="B122" s="26" t="s">
        <v>377</v>
      </c>
      <c r="C122" s="82">
        <v>3.9667999999999992</v>
      </c>
      <c r="D122" s="42">
        <v>0</v>
      </c>
      <c r="E122" s="101">
        <f t="shared" si="4"/>
        <v>0</v>
      </c>
    </row>
    <row r="123" spans="2:5" x14ac:dyDescent="0.3">
      <c r="B123" s="26" t="s">
        <v>355</v>
      </c>
      <c r="C123" s="82">
        <v>1211.5166000000002</v>
      </c>
      <c r="D123" s="42">
        <v>102639.32000000002</v>
      </c>
      <c r="E123" s="101">
        <f t="shared" si="4"/>
        <v>84.719697608765742</v>
      </c>
    </row>
    <row r="124" spans="2:5" x14ac:dyDescent="0.3">
      <c r="B124" s="26" t="s">
        <v>338</v>
      </c>
      <c r="C124" s="82">
        <v>505.27899999999329</v>
      </c>
      <c r="D124" s="42">
        <v>30575.55503473002</v>
      </c>
      <c r="E124" s="101">
        <f t="shared" si="4"/>
        <v>60.512222029275755</v>
      </c>
    </row>
    <row r="125" spans="2:5" ht="16" x14ac:dyDescent="0.3">
      <c r="B125" s="5" t="s">
        <v>36</v>
      </c>
      <c r="C125" s="46">
        <f>SUM(C127:C128)</f>
        <v>0.58330000000000004</v>
      </c>
      <c r="D125" s="116">
        <f>SUM(D127:D128)</f>
        <v>2370.3204805632809</v>
      </c>
      <c r="E125" s="99">
        <f>D125/C125</f>
        <v>4063.638746036826</v>
      </c>
    </row>
    <row r="126" spans="2:5" x14ac:dyDescent="0.3">
      <c r="B126" s="8" t="s">
        <v>40</v>
      </c>
      <c r="C126" s="78"/>
      <c r="D126" s="39"/>
      <c r="E126" s="100"/>
    </row>
    <row r="127" spans="2:5" x14ac:dyDescent="0.3">
      <c r="B127" s="18" t="s">
        <v>339</v>
      </c>
      <c r="C127" s="84">
        <v>8.3299999999999999E-2</v>
      </c>
      <c r="D127" s="39">
        <v>2291.38</v>
      </c>
      <c r="E127" s="101">
        <f>IFERROR(D127/C127,0)</f>
        <v>27507.563025210085</v>
      </c>
    </row>
    <row r="128" spans="2:5" x14ac:dyDescent="0.3">
      <c r="B128" s="18" t="s">
        <v>355</v>
      </c>
      <c r="C128" s="78">
        <v>0.5</v>
      </c>
      <c r="D128" s="39">
        <v>78.940480563280786</v>
      </c>
      <c r="E128" s="101">
        <f>IFERROR(D128/C128,0)</f>
        <v>157.88096112656157</v>
      </c>
    </row>
    <row r="129" spans="2:10" ht="16" x14ac:dyDescent="0.3">
      <c r="B129" s="5" t="s">
        <v>47</v>
      </c>
      <c r="C129" s="33"/>
      <c r="D129" s="38"/>
      <c r="E129" s="102"/>
    </row>
    <row r="130" spans="2:10" x14ac:dyDescent="0.3">
      <c r="B130" s="8" t="s">
        <v>40</v>
      </c>
      <c r="C130" s="78"/>
      <c r="D130" s="39"/>
      <c r="E130" s="100"/>
    </row>
    <row r="131" spans="2:10" ht="15" x14ac:dyDescent="0.3">
      <c r="B131" s="9" t="s">
        <v>43</v>
      </c>
      <c r="C131" s="52"/>
      <c r="D131" s="40"/>
      <c r="E131" s="103"/>
    </row>
    <row r="132" spans="2:10" x14ac:dyDescent="0.3">
      <c r="B132" s="8" t="s">
        <v>40</v>
      </c>
      <c r="C132" s="78"/>
      <c r="D132" s="39"/>
      <c r="E132" s="100"/>
    </row>
    <row r="133" spans="2:10" x14ac:dyDescent="0.3">
      <c r="B133" s="66" t="s">
        <v>113</v>
      </c>
      <c r="C133" s="85">
        <f>C134+C161</f>
        <v>2371.1633999999999</v>
      </c>
      <c r="D133" s="117">
        <f>D134+D161</f>
        <v>486035.773770631</v>
      </c>
      <c r="E133" s="106">
        <f>D133/C133</f>
        <v>204.97776482659569</v>
      </c>
      <c r="H133" s="63"/>
      <c r="J133" s="63"/>
    </row>
    <row r="134" spans="2:10" x14ac:dyDescent="0.3">
      <c r="B134" s="19" t="s">
        <v>111</v>
      </c>
      <c r="C134" s="77">
        <f>SUM(C136:C160)</f>
        <v>2277.9634000000001</v>
      </c>
      <c r="D134" s="49">
        <f>SUM(D136:D160)</f>
        <v>482824.81952066952</v>
      </c>
      <c r="E134" s="107">
        <f>D134/C134</f>
        <v>211.95459923573378</v>
      </c>
    </row>
    <row r="135" spans="2:10" x14ac:dyDescent="0.3">
      <c r="B135" s="8" t="s">
        <v>40</v>
      </c>
      <c r="C135" s="78"/>
      <c r="D135" s="39"/>
      <c r="E135" s="100"/>
    </row>
    <row r="136" spans="2:10" x14ac:dyDescent="0.3">
      <c r="B136" s="26" t="s">
        <v>386</v>
      </c>
      <c r="C136" s="82">
        <v>116.25</v>
      </c>
      <c r="D136" s="42">
        <v>8504.4662621359239</v>
      </c>
      <c r="E136" s="101">
        <f t="shared" ref="E136:E160" si="5">IFERROR(D136/C136,0)</f>
        <v>73.15669902912623</v>
      </c>
    </row>
    <row r="137" spans="2:10" x14ac:dyDescent="0.3">
      <c r="B137" s="26" t="s">
        <v>397</v>
      </c>
      <c r="C137" s="82">
        <v>82.396799999999999</v>
      </c>
      <c r="D137" s="42">
        <v>22771.676328370915</v>
      </c>
      <c r="E137" s="101">
        <f t="shared" si="5"/>
        <v>276.36602790849787</v>
      </c>
    </row>
    <row r="138" spans="2:10" x14ac:dyDescent="0.3">
      <c r="B138" s="26" t="s">
        <v>389</v>
      </c>
      <c r="C138" s="82">
        <v>24.666700000000002</v>
      </c>
      <c r="D138" s="42">
        <v>7547.1898840128842</v>
      </c>
      <c r="E138" s="101">
        <f t="shared" si="5"/>
        <v>305.9667439914088</v>
      </c>
    </row>
    <row r="139" spans="2:10" x14ac:dyDescent="0.3">
      <c r="B139" s="26" t="s">
        <v>396</v>
      </c>
      <c r="C139" s="82">
        <v>45.834999999999965</v>
      </c>
      <c r="D139" s="42">
        <v>12348.31</v>
      </c>
      <c r="E139" s="101">
        <f t="shared" si="5"/>
        <v>269.40787607723377</v>
      </c>
    </row>
    <row r="140" spans="2:10" x14ac:dyDescent="0.3">
      <c r="B140" s="26" t="s">
        <v>385</v>
      </c>
      <c r="C140" s="82">
        <v>442.76230000000095</v>
      </c>
      <c r="D140" s="42">
        <v>72486.726295313376</v>
      </c>
      <c r="E140" s="101">
        <f t="shared" si="5"/>
        <v>163.71476590331477</v>
      </c>
    </row>
    <row r="141" spans="2:10" x14ac:dyDescent="0.3">
      <c r="B141" s="26" t="s">
        <v>394</v>
      </c>
      <c r="C141" s="82">
        <v>39.081900000000026</v>
      </c>
      <c r="D141" s="42">
        <v>1411.7540651359566</v>
      </c>
      <c r="E141" s="101">
        <f t="shared" si="5"/>
        <v>36.122963958660037</v>
      </c>
    </row>
    <row r="142" spans="2:10" x14ac:dyDescent="0.3">
      <c r="B142" s="26" t="s">
        <v>383</v>
      </c>
      <c r="C142" s="82">
        <v>380.55789999999882</v>
      </c>
      <c r="D142" s="42">
        <v>69945.579999999987</v>
      </c>
      <c r="E142" s="101">
        <f t="shared" si="5"/>
        <v>183.79747207980756</v>
      </c>
    </row>
    <row r="143" spans="2:10" x14ac:dyDescent="0.3">
      <c r="B143" s="26" t="s">
        <v>388</v>
      </c>
      <c r="C143" s="82">
        <v>26</v>
      </c>
      <c r="D143" s="42">
        <v>27980.560000000001</v>
      </c>
      <c r="E143" s="101">
        <f t="shared" si="5"/>
        <v>1076.1753846153847</v>
      </c>
    </row>
    <row r="144" spans="2:10" x14ac:dyDescent="0.3">
      <c r="B144" s="26" t="s">
        <v>401</v>
      </c>
      <c r="C144" s="82">
        <v>19.5</v>
      </c>
      <c r="D144" s="42">
        <v>13305.22</v>
      </c>
      <c r="E144" s="101">
        <f t="shared" si="5"/>
        <v>682.31897435897429</v>
      </c>
    </row>
    <row r="145" spans="2:5" x14ac:dyDescent="0.3">
      <c r="B145" s="26" t="s">
        <v>395</v>
      </c>
      <c r="C145" s="82">
        <v>26.066600000000001</v>
      </c>
      <c r="D145" s="42">
        <v>5298.8388272764869</v>
      </c>
      <c r="E145" s="101">
        <f t="shared" si="5"/>
        <v>203.28078181567548</v>
      </c>
    </row>
    <row r="146" spans="2:5" x14ac:dyDescent="0.3">
      <c r="B146" s="26" t="s">
        <v>399</v>
      </c>
      <c r="C146" s="82">
        <v>40.366700000000002</v>
      </c>
      <c r="D146" s="42">
        <v>12478.700000000003</v>
      </c>
      <c r="E146" s="101">
        <f t="shared" si="5"/>
        <v>309.13351846943152</v>
      </c>
    </row>
    <row r="147" spans="2:5" x14ac:dyDescent="0.3">
      <c r="B147" s="26" t="s">
        <v>390</v>
      </c>
      <c r="C147" s="82">
        <v>32.782999999999987</v>
      </c>
      <c r="D147" s="42">
        <v>2356.7100225802819</v>
      </c>
      <c r="E147" s="101">
        <f t="shared" si="5"/>
        <v>71.888174437369457</v>
      </c>
    </row>
    <row r="148" spans="2:5" x14ac:dyDescent="0.3">
      <c r="B148" s="26" t="s">
        <v>392</v>
      </c>
      <c r="C148" s="82">
        <v>0.91669999999999996</v>
      </c>
      <c r="D148" s="42">
        <v>123.59</v>
      </c>
      <c r="E148" s="101">
        <f t="shared" si="5"/>
        <v>134.82055197992801</v>
      </c>
    </row>
    <row r="149" spans="2:5" x14ac:dyDescent="0.3">
      <c r="B149" s="26" t="s">
        <v>381</v>
      </c>
      <c r="C149" s="82">
        <v>27.998400000000021</v>
      </c>
      <c r="D149" s="42">
        <v>8753.84</v>
      </c>
      <c r="E149" s="101">
        <f t="shared" si="5"/>
        <v>312.6550088576488</v>
      </c>
    </row>
    <row r="150" spans="2:5" x14ac:dyDescent="0.3">
      <c r="B150" s="26" t="s">
        <v>387</v>
      </c>
      <c r="C150" s="82">
        <v>52.200400000000002</v>
      </c>
      <c r="D150" s="42">
        <v>6080.6699999999992</v>
      </c>
      <c r="E150" s="101">
        <f t="shared" si="5"/>
        <v>116.48703841349872</v>
      </c>
    </row>
    <row r="151" spans="2:5" x14ac:dyDescent="0.3">
      <c r="B151" s="26" t="s">
        <v>404</v>
      </c>
      <c r="C151" s="82">
        <v>40.088499999999975</v>
      </c>
      <c r="D151" s="42">
        <v>388.15256500796539</v>
      </c>
      <c r="E151" s="101">
        <f t="shared" si="5"/>
        <v>9.682391833268035</v>
      </c>
    </row>
    <row r="152" spans="2:5" x14ac:dyDescent="0.3">
      <c r="B152" s="26" t="s">
        <v>393</v>
      </c>
      <c r="C152" s="82">
        <v>45.834999999999965</v>
      </c>
      <c r="D152" s="42">
        <v>12594.240000000002</v>
      </c>
      <c r="E152" s="101">
        <f t="shared" si="5"/>
        <v>274.77342642085767</v>
      </c>
    </row>
    <row r="153" spans="2:5" x14ac:dyDescent="0.3">
      <c r="B153" s="26" t="s">
        <v>400</v>
      </c>
      <c r="C153" s="82">
        <v>206.99990000000028</v>
      </c>
      <c r="D153" s="42">
        <v>88294.8</v>
      </c>
      <c r="E153" s="101">
        <f t="shared" si="5"/>
        <v>426.54513359668232</v>
      </c>
    </row>
    <row r="154" spans="2:5" x14ac:dyDescent="0.3">
      <c r="B154" s="26" t="s">
        <v>391</v>
      </c>
      <c r="C154" s="82">
        <v>48</v>
      </c>
      <c r="D154" s="42">
        <v>11091.251612903225</v>
      </c>
      <c r="E154" s="101">
        <f t="shared" si="5"/>
        <v>231.06774193548384</v>
      </c>
    </row>
    <row r="155" spans="2:5" x14ac:dyDescent="0.3">
      <c r="B155" s="26" t="s">
        <v>384</v>
      </c>
      <c r="C155" s="82">
        <v>59.777900000000095</v>
      </c>
      <c r="D155" s="42">
        <v>11120.217220855409</v>
      </c>
      <c r="E155" s="101">
        <f t="shared" si="5"/>
        <v>186.02555828919034</v>
      </c>
    </row>
    <row r="156" spans="2:5" x14ac:dyDescent="0.3">
      <c r="B156" s="26" t="s">
        <v>474</v>
      </c>
      <c r="C156" s="86">
        <v>43.083300000000001</v>
      </c>
      <c r="D156" s="42">
        <v>5374.1056773259743</v>
      </c>
      <c r="E156" s="101">
        <f t="shared" si="5"/>
        <v>124.73755903855958</v>
      </c>
    </row>
    <row r="157" spans="2:5" x14ac:dyDescent="0.3">
      <c r="B157" s="26" t="s">
        <v>403</v>
      </c>
      <c r="C157" s="86">
        <v>39.402500000000003</v>
      </c>
      <c r="D157" s="42">
        <v>3719.1</v>
      </c>
      <c r="E157" s="101">
        <f t="shared" si="5"/>
        <v>94.387411966245793</v>
      </c>
    </row>
    <row r="158" spans="2:5" x14ac:dyDescent="0.3">
      <c r="B158" s="26" t="s">
        <v>398</v>
      </c>
      <c r="C158" s="82">
        <v>35.423700000000004</v>
      </c>
      <c r="D158" s="42">
        <v>2497.4378918778357</v>
      </c>
      <c r="E158" s="101">
        <f t="shared" si="5"/>
        <v>70.501892571296494</v>
      </c>
    </row>
    <row r="159" spans="2:5" x14ac:dyDescent="0.3">
      <c r="B159" s="26" t="s">
        <v>402</v>
      </c>
      <c r="C159" s="82">
        <v>27.700199999999995</v>
      </c>
      <c r="D159" s="42">
        <v>4012.5605286043415</v>
      </c>
      <c r="E159" s="101">
        <f t="shared" si="5"/>
        <v>144.85673491903822</v>
      </c>
    </row>
    <row r="160" spans="2:5" x14ac:dyDescent="0.3">
      <c r="B160" s="26" t="s">
        <v>382</v>
      </c>
      <c r="C160" s="82">
        <v>374.27</v>
      </c>
      <c r="D160" s="42">
        <v>72339.122339269044</v>
      </c>
      <c r="E160" s="101">
        <f t="shared" si="5"/>
        <v>193.28057909869625</v>
      </c>
    </row>
    <row r="161" spans="2:10" ht="16" x14ac:dyDescent="0.3">
      <c r="B161" s="5" t="s">
        <v>36</v>
      </c>
      <c r="C161" s="46">
        <f>SUM(C163:C165)</f>
        <v>93.19999999999996</v>
      </c>
      <c r="D161" s="118">
        <f>SUM(D163:D165)</f>
        <v>3210.9542499614968</v>
      </c>
      <c r="E161" s="99">
        <f>D161/C161</f>
        <v>34.452298819329378</v>
      </c>
    </row>
    <row r="162" spans="2:10" x14ac:dyDescent="0.3">
      <c r="B162" s="8" t="s">
        <v>40</v>
      </c>
      <c r="C162" s="78"/>
      <c r="D162" s="39"/>
      <c r="E162" s="100"/>
    </row>
    <row r="163" spans="2:10" x14ac:dyDescent="0.3">
      <c r="B163" s="18" t="s">
        <v>404</v>
      </c>
      <c r="C163" s="78">
        <v>0.49170000000000003</v>
      </c>
      <c r="D163" s="39">
        <v>4.7608320644178939</v>
      </c>
      <c r="E163" s="101">
        <f t="shared" ref="E163:E165" si="6">IFERROR(D163/C163,0)</f>
        <v>9.6823918332680368</v>
      </c>
    </row>
    <row r="164" spans="2:10" x14ac:dyDescent="0.3">
      <c r="B164" s="18" t="s">
        <v>398</v>
      </c>
      <c r="C164" s="78">
        <v>45.476700000000001</v>
      </c>
      <c r="D164" s="39">
        <v>3206.1934178970787</v>
      </c>
      <c r="E164" s="101">
        <f t="shared" si="6"/>
        <v>70.50189257129648</v>
      </c>
    </row>
    <row r="165" spans="2:10" x14ac:dyDescent="0.3">
      <c r="B165" s="18" t="s">
        <v>124</v>
      </c>
      <c r="C165" s="78">
        <v>47.231599999999965</v>
      </c>
      <c r="D165" s="39">
        <v>0</v>
      </c>
      <c r="E165" s="101">
        <f t="shared" si="6"/>
        <v>0</v>
      </c>
    </row>
    <row r="166" spans="2:10" ht="16" x14ac:dyDescent="0.3">
      <c r="B166" s="5" t="s">
        <v>47</v>
      </c>
      <c r="C166" s="33"/>
      <c r="D166" s="38"/>
      <c r="E166" s="102"/>
    </row>
    <row r="167" spans="2:10" x14ac:dyDescent="0.3">
      <c r="B167" s="8" t="s">
        <v>40</v>
      </c>
      <c r="C167" s="78"/>
      <c r="D167" s="39"/>
      <c r="E167" s="100"/>
    </row>
    <row r="168" spans="2:10" ht="15" x14ac:dyDescent="0.3">
      <c r="B168" s="9" t="s">
        <v>43</v>
      </c>
      <c r="C168" s="52"/>
      <c r="D168" s="40"/>
      <c r="E168" s="103"/>
    </row>
    <row r="169" spans="2:10" x14ac:dyDescent="0.3">
      <c r="B169" s="8" t="s">
        <v>40</v>
      </c>
      <c r="C169" s="78"/>
      <c r="D169" s="39"/>
      <c r="E169" s="100"/>
    </row>
    <row r="170" spans="2:10" x14ac:dyDescent="0.3">
      <c r="B170" s="66" t="s">
        <v>96</v>
      </c>
      <c r="C170" s="87">
        <f>C171</f>
        <v>898.03050000000053</v>
      </c>
      <c r="D170" s="123">
        <f>D171</f>
        <v>102679.84151434859</v>
      </c>
      <c r="E170" s="105">
        <f>D170/C170</f>
        <v>114.33892447344331</v>
      </c>
      <c r="H170" s="70"/>
      <c r="J170" s="64"/>
    </row>
    <row r="171" spans="2:10" x14ac:dyDescent="0.3">
      <c r="B171" s="19" t="s">
        <v>111</v>
      </c>
      <c r="C171" s="77">
        <f>SUM(C173:C181)</f>
        <v>898.03050000000053</v>
      </c>
      <c r="D171" s="49">
        <f>SUM(D173:D181)</f>
        <v>102679.84151434859</v>
      </c>
      <c r="E171" s="99">
        <f>D171/C171</f>
        <v>114.33892447344331</v>
      </c>
    </row>
    <row r="172" spans="2:10" x14ac:dyDescent="0.3">
      <c r="B172" s="8" t="s">
        <v>40</v>
      </c>
      <c r="C172" s="78"/>
      <c r="D172" s="39"/>
      <c r="E172" s="100"/>
    </row>
    <row r="173" spans="2:10" x14ac:dyDescent="0.3">
      <c r="B173" s="26" t="s">
        <v>406</v>
      </c>
      <c r="C173" s="86">
        <v>26.156299999999998</v>
      </c>
      <c r="D173" s="47">
        <v>7316.1010000000006</v>
      </c>
      <c r="E173" s="101">
        <f t="shared" ref="E173:E181" si="7">IFERROR(D173/C173,0)</f>
        <v>279.70703042861572</v>
      </c>
    </row>
    <row r="174" spans="2:10" x14ac:dyDescent="0.3">
      <c r="B174" s="26" t="s">
        <v>405</v>
      </c>
      <c r="C174" s="82">
        <v>66.669999999999945</v>
      </c>
      <c r="D174" s="47">
        <v>29246.75781206067</v>
      </c>
      <c r="E174" s="101">
        <f t="shared" si="7"/>
        <v>438.67943320924996</v>
      </c>
    </row>
    <row r="175" spans="2:10" x14ac:dyDescent="0.3">
      <c r="B175" s="26" t="s">
        <v>475</v>
      </c>
      <c r="C175" s="82">
        <v>22.961500000000033</v>
      </c>
      <c r="D175" s="47">
        <v>10072.73780563418</v>
      </c>
      <c r="E175" s="101">
        <f t="shared" si="7"/>
        <v>438.67943320924877</v>
      </c>
    </row>
    <row r="176" spans="2:10" x14ac:dyDescent="0.3">
      <c r="B176" s="26" t="s">
        <v>407</v>
      </c>
      <c r="C176" s="82">
        <v>22.997700000000016</v>
      </c>
      <c r="D176" s="47">
        <v>10088.618001116363</v>
      </c>
      <c r="E176" s="101">
        <f t="shared" si="7"/>
        <v>438.67943320924945</v>
      </c>
    </row>
    <row r="177" spans="2:10" x14ac:dyDescent="0.3">
      <c r="B177" s="26" t="s">
        <v>476</v>
      </c>
      <c r="C177" s="82">
        <v>46.918299999999967</v>
      </c>
      <c r="D177" s="47">
        <v>1873.38</v>
      </c>
      <c r="E177" s="101">
        <f t="shared" si="7"/>
        <v>39.928556661260139</v>
      </c>
    </row>
    <row r="178" spans="2:10" x14ac:dyDescent="0.3">
      <c r="B178" s="26" t="s">
        <v>410</v>
      </c>
      <c r="C178" s="82">
        <v>8.0839999999999907</v>
      </c>
      <c r="D178" s="47">
        <v>10536.75</v>
      </c>
      <c r="E178" s="101">
        <f t="shared" si="7"/>
        <v>1303.4079663532918</v>
      </c>
    </row>
    <row r="179" spans="2:10" x14ac:dyDescent="0.3">
      <c r="B179" s="26" t="s">
        <v>477</v>
      </c>
      <c r="C179" s="82">
        <v>9.5846</v>
      </c>
      <c r="D179" s="47">
        <v>4204.5668955373749</v>
      </c>
      <c r="E179" s="101">
        <f t="shared" si="7"/>
        <v>438.67943320924974</v>
      </c>
    </row>
    <row r="180" spans="2:10" x14ac:dyDescent="0.3">
      <c r="B180" s="26" t="s">
        <v>409</v>
      </c>
      <c r="C180" s="82">
        <v>405.08310000000034</v>
      </c>
      <c r="D180" s="119">
        <v>17109.877335746882</v>
      </c>
      <c r="E180" s="101">
        <f t="shared" si="7"/>
        <v>42.237944105164758</v>
      </c>
    </row>
    <row r="181" spans="2:10" x14ac:dyDescent="0.3">
      <c r="B181" s="26" t="s">
        <v>408</v>
      </c>
      <c r="C181" s="82">
        <v>289.57500000000033</v>
      </c>
      <c r="D181" s="47">
        <v>12231.052664253119</v>
      </c>
      <c r="E181" s="101">
        <f t="shared" si="7"/>
        <v>42.237944105164829</v>
      </c>
    </row>
    <row r="182" spans="2:10" ht="16" x14ac:dyDescent="0.3">
      <c r="B182" s="5" t="s">
        <v>36</v>
      </c>
      <c r="C182" s="33"/>
      <c r="D182" s="38"/>
      <c r="E182" s="102"/>
    </row>
    <row r="183" spans="2:10" x14ac:dyDescent="0.3">
      <c r="B183" s="8" t="s">
        <v>40</v>
      </c>
      <c r="C183" s="78"/>
      <c r="D183" s="39"/>
      <c r="E183" s="100"/>
    </row>
    <row r="184" spans="2:10" ht="16" x14ac:dyDescent="0.3">
      <c r="B184" s="5" t="s">
        <v>47</v>
      </c>
      <c r="C184" s="33"/>
      <c r="D184" s="38"/>
      <c r="E184" s="102"/>
    </row>
    <row r="185" spans="2:10" x14ac:dyDescent="0.3">
      <c r="B185" s="8" t="s">
        <v>40</v>
      </c>
      <c r="C185" s="78"/>
      <c r="D185" s="39"/>
      <c r="E185" s="100"/>
    </row>
    <row r="186" spans="2:10" ht="15" x14ac:dyDescent="0.3">
      <c r="B186" s="9" t="s">
        <v>43</v>
      </c>
      <c r="C186" s="52"/>
      <c r="D186" s="40"/>
      <c r="E186" s="103"/>
    </row>
    <row r="187" spans="2:10" x14ac:dyDescent="0.3">
      <c r="B187" s="8" t="s">
        <v>40</v>
      </c>
      <c r="C187" s="78"/>
      <c r="D187" s="39"/>
      <c r="E187" s="100"/>
    </row>
    <row r="188" spans="2:10" x14ac:dyDescent="0.3">
      <c r="B188" s="66" t="s">
        <v>58</v>
      </c>
      <c r="C188" s="80">
        <f>C189+C197</f>
        <v>273.35279999999966</v>
      </c>
      <c r="D188" s="43">
        <f>D189+D197</f>
        <v>128458.48856377724</v>
      </c>
      <c r="E188" s="105">
        <f>D188/C188</f>
        <v>469.93661145515028</v>
      </c>
      <c r="H188" s="36"/>
      <c r="J188" s="64"/>
    </row>
    <row r="189" spans="2:10" x14ac:dyDescent="0.3">
      <c r="B189" s="19" t="s">
        <v>38</v>
      </c>
      <c r="C189" s="88">
        <f>SUM(C191:C196)</f>
        <v>246.58609999999967</v>
      </c>
      <c r="D189" s="48">
        <f>SUM(D191:D196)</f>
        <v>119283.36376277426</v>
      </c>
      <c r="E189" s="102">
        <f>D189/C189</f>
        <v>483.73920412697396</v>
      </c>
    </row>
    <row r="190" spans="2:10" x14ac:dyDescent="0.3">
      <c r="B190" s="8" t="s">
        <v>40</v>
      </c>
      <c r="C190" s="89"/>
      <c r="D190" s="39"/>
      <c r="E190" s="100"/>
    </row>
    <row r="191" spans="2:10" x14ac:dyDescent="0.3">
      <c r="B191" s="18" t="s">
        <v>411</v>
      </c>
      <c r="C191" s="78">
        <v>26.5453000000002</v>
      </c>
      <c r="D191" s="45">
        <v>6247.8710000000001</v>
      </c>
      <c r="E191" s="101">
        <f t="shared" ref="E191:E196" si="8">IFERROR(D191/C191,0)</f>
        <v>235.3663737083383</v>
      </c>
    </row>
    <row r="192" spans="2:10" x14ac:dyDescent="0.3">
      <c r="B192" s="18" t="s">
        <v>413</v>
      </c>
      <c r="C192" s="78">
        <v>76.066800000000015</v>
      </c>
      <c r="D192" s="45">
        <v>6359.6475637772292</v>
      </c>
      <c r="E192" s="101">
        <f t="shared" si="8"/>
        <v>83.606087856689484</v>
      </c>
    </row>
    <row r="193" spans="2:10" x14ac:dyDescent="0.3">
      <c r="B193" s="18" t="s">
        <v>412</v>
      </c>
      <c r="C193" s="78">
        <v>38.475000000000001</v>
      </c>
      <c r="D193" s="45">
        <v>13668.405198997027</v>
      </c>
      <c r="E193" s="101">
        <f t="shared" si="8"/>
        <v>355.25419620525082</v>
      </c>
    </row>
    <row r="194" spans="2:10" x14ac:dyDescent="0.3">
      <c r="B194" s="18" t="s">
        <v>414</v>
      </c>
      <c r="C194" s="78">
        <v>3.998399999999998</v>
      </c>
      <c r="D194" s="45">
        <v>2316.1000000000004</v>
      </c>
      <c r="E194" s="101">
        <f t="shared" si="8"/>
        <v>579.25670268107285</v>
      </c>
    </row>
    <row r="195" spans="2:10" x14ac:dyDescent="0.3">
      <c r="B195" s="18" t="s">
        <v>65</v>
      </c>
      <c r="C195" s="78">
        <v>81.883899999999443</v>
      </c>
      <c r="D195" s="45">
        <v>83586.92</v>
      </c>
      <c r="E195" s="101">
        <f t="shared" si="8"/>
        <v>1020.7979834863821</v>
      </c>
    </row>
    <row r="196" spans="2:10" x14ac:dyDescent="0.3">
      <c r="B196" s="18" t="s">
        <v>415</v>
      </c>
      <c r="C196" s="78">
        <v>19.616699999999998</v>
      </c>
      <c r="D196" s="45">
        <v>7104.42</v>
      </c>
      <c r="E196" s="101">
        <f t="shared" si="8"/>
        <v>362.16183150071117</v>
      </c>
    </row>
    <row r="197" spans="2:10" ht="16" x14ac:dyDescent="0.3">
      <c r="B197" s="5" t="s">
        <v>36</v>
      </c>
      <c r="C197" s="90">
        <f>C199</f>
        <v>26.766700000000014</v>
      </c>
      <c r="D197" s="118">
        <f>D199</f>
        <v>9175.124801002974</v>
      </c>
      <c r="E197" s="99">
        <f>IFERROR(D197/C197,0)</f>
        <v>342.78132160494079</v>
      </c>
    </row>
    <row r="198" spans="2:10" x14ac:dyDescent="0.3">
      <c r="B198" s="8" t="s">
        <v>40</v>
      </c>
      <c r="C198" s="78"/>
      <c r="D198" s="39"/>
      <c r="E198" s="100"/>
    </row>
    <row r="199" spans="2:10" x14ac:dyDescent="0.3">
      <c r="B199" s="18" t="s">
        <v>412</v>
      </c>
      <c r="C199" s="78">
        <v>26.766700000000014</v>
      </c>
      <c r="D199" s="39">
        <v>9175.124801002974</v>
      </c>
      <c r="E199" s="101">
        <f t="shared" ref="E199" si="9">IFERROR(D199/C199,0)</f>
        <v>342.78132160494079</v>
      </c>
    </row>
    <row r="200" spans="2:10" ht="16" x14ac:dyDescent="0.3">
      <c r="B200" s="5" t="s">
        <v>47</v>
      </c>
      <c r="C200" s="33"/>
      <c r="D200" s="38"/>
      <c r="E200" s="102"/>
    </row>
    <row r="201" spans="2:10" x14ac:dyDescent="0.3">
      <c r="B201" s="8" t="s">
        <v>40</v>
      </c>
      <c r="C201" s="78"/>
      <c r="D201" s="39"/>
      <c r="E201" s="100"/>
    </row>
    <row r="202" spans="2:10" ht="15" x14ac:dyDescent="0.3">
      <c r="B202" s="9" t="s">
        <v>43</v>
      </c>
      <c r="C202" s="52"/>
      <c r="D202" s="40"/>
      <c r="E202" s="103"/>
    </row>
    <row r="203" spans="2:10" x14ac:dyDescent="0.3">
      <c r="B203" s="8" t="s">
        <v>40</v>
      </c>
      <c r="C203" s="78"/>
      <c r="D203" s="39"/>
      <c r="E203" s="100"/>
    </row>
    <row r="204" spans="2:10" x14ac:dyDescent="0.3">
      <c r="B204" s="66" t="s">
        <v>42</v>
      </c>
      <c r="C204" s="85">
        <f>C205</f>
        <v>6050.8064999999769</v>
      </c>
      <c r="D204" s="117">
        <f>D205</f>
        <v>508426.94535562798</v>
      </c>
      <c r="E204" s="105">
        <f>D204/C204</f>
        <v>84.026310435746026</v>
      </c>
      <c r="G204" s="71"/>
      <c r="H204" s="63"/>
      <c r="J204" s="63"/>
    </row>
    <row r="205" spans="2:10" x14ac:dyDescent="0.3">
      <c r="B205" s="19" t="s">
        <v>38</v>
      </c>
      <c r="C205" s="91">
        <f>SUM(C207:C233)</f>
        <v>6050.8064999999769</v>
      </c>
      <c r="D205" s="44">
        <f>SUM(D207:D233)</f>
        <v>508426.94535562798</v>
      </c>
      <c r="E205" s="102">
        <f>D205/C205</f>
        <v>84.026310435746026</v>
      </c>
    </row>
    <row r="206" spans="2:10" x14ac:dyDescent="0.3">
      <c r="B206" s="8" t="s">
        <v>40</v>
      </c>
      <c r="C206" s="78"/>
      <c r="D206" s="39"/>
      <c r="E206" s="100"/>
    </row>
    <row r="207" spans="2:10" x14ac:dyDescent="0.3">
      <c r="B207" s="18" t="s">
        <v>431</v>
      </c>
      <c r="C207" s="78">
        <v>50.959099999999985</v>
      </c>
      <c r="D207" s="45">
        <v>12896.220000000001</v>
      </c>
      <c r="E207" s="101">
        <f t="shared" ref="E207:E233" si="10">IFERROR(D207/C207,0)</f>
        <v>253.07001104807591</v>
      </c>
    </row>
    <row r="208" spans="2:10" x14ac:dyDescent="0.3">
      <c r="B208" s="18" t="s">
        <v>433</v>
      </c>
      <c r="C208" s="78">
        <v>50.703400000000002</v>
      </c>
      <c r="D208" s="45">
        <v>7759.54</v>
      </c>
      <c r="E208" s="101">
        <f t="shared" si="10"/>
        <v>153.03786333855322</v>
      </c>
    </row>
    <row r="209" spans="2:5" x14ac:dyDescent="0.3">
      <c r="B209" s="18" t="s">
        <v>424</v>
      </c>
      <c r="C209" s="78">
        <v>2.9250000000000016</v>
      </c>
      <c r="D209" s="45">
        <v>1620.7400000000002</v>
      </c>
      <c r="E209" s="101">
        <f t="shared" si="10"/>
        <v>554.09914529914511</v>
      </c>
    </row>
    <row r="210" spans="2:5" x14ac:dyDescent="0.3">
      <c r="B210" s="18" t="s">
        <v>437</v>
      </c>
      <c r="C210" s="78">
        <v>45.063199999999945</v>
      </c>
      <c r="D210" s="45">
        <v>5107.8200000000015</v>
      </c>
      <c r="E210" s="101">
        <f t="shared" si="10"/>
        <v>113.34792025422091</v>
      </c>
    </row>
    <row r="211" spans="2:5" x14ac:dyDescent="0.3">
      <c r="B211" s="18" t="s">
        <v>439</v>
      </c>
      <c r="C211" s="78">
        <v>703.83279999999672</v>
      </c>
      <c r="D211" s="45">
        <v>25844.600000000009</v>
      </c>
      <c r="E211" s="101">
        <f t="shared" si="10"/>
        <v>36.71980049807302</v>
      </c>
    </row>
    <row r="212" spans="2:5" x14ac:dyDescent="0.3">
      <c r="B212" s="18" t="s">
        <v>421</v>
      </c>
      <c r="C212" s="78">
        <v>654.2389999999898</v>
      </c>
      <c r="D212" s="45">
        <v>25770.120000000003</v>
      </c>
      <c r="E212" s="101">
        <f t="shared" si="10"/>
        <v>39.389458592349897</v>
      </c>
    </row>
    <row r="213" spans="2:5" x14ac:dyDescent="0.3">
      <c r="B213" s="18" t="s">
        <v>420</v>
      </c>
      <c r="C213" s="78">
        <v>50.499499999999998</v>
      </c>
      <c r="D213" s="45">
        <v>6322.61</v>
      </c>
      <c r="E213" s="101">
        <f t="shared" si="10"/>
        <v>125.20143763799642</v>
      </c>
    </row>
    <row r="214" spans="2:5" x14ac:dyDescent="0.3">
      <c r="B214" s="18" t="s">
        <v>53</v>
      </c>
      <c r="C214" s="78">
        <v>47.231599999999965</v>
      </c>
      <c r="D214" s="45">
        <v>4505.7099999999982</v>
      </c>
      <c r="E214" s="101">
        <f t="shared" si="10"/>
        <v>95.396090752801129</v>
      </c>
    </row>
    <row r="215" spans="2:5" x14ac:dyDescent="0.3">
      <c r="B215" s="18" t="s">
        <v>418</v>
      </c>
      <c r="C215" s="78">
        <v>93.403499999999951</v>
      </c>
      <c r="D215" s="45">
        <v>11097.52</v>
      </c>
      <c r="E215" s="101">
        <f t="shared" si="10"/>
        <v>118.81267832575874</v>
      </c>
    </row>
    <row r="216" spans="2:5" x14ac:dyDescent="0.3">
      <c r="B216" s="18" t="s">
        <v>428</v>
      </c>
      <c r="C216" s="82">
        <v>68.670099999999962</v>
      </c>
      <c r="D216" s="45">
        <v>17167.999999999993</v>
      </c>
      <c r="E216" s="101">
        <f t="shared" si="10"/>
        <v>250.00691712987168</v>
      </c>
    </row>
    <row r="217" spans="2:5" x14ac:dyDescent="0.3">
      <c r="B217" s="18" t="s">
        <v>429</v>
      </c>
      <c r="C217" s="82">
        <v>78</v>
      </c>
      <c r="D217" s="45">
        <v>7869.33</v>
      </c>
      <c r="E217" s="101">
        <f t="shared" si="10"/>
        <v>100.88884615384616</v>
      </c>
    </row>
    <row r="218" spans="2:5" x14ac:dyDescent="0.3">
      <c r="B218" s="18" t="s">
        <v>425</v>
      </c>
      <c r="C218" s="82">
        <v>483.01790000000153</v>
      </c>
      <c r="D218" s="45">
        <v>57539.47</v>
      </c>
      <c r="E218" s="101">
        <f t="shared" si="10"/>
        <v>119.12492269955175</v>
      </c>
    </row>
    <row r="219" spans="2:5" x14ac:dyDescent="0.3">
      <c r="B219" s="18" t="s">
        <v>51</v>
      </c>
      <c r="C219" s="82">
        <v>143.20000000000027</v>
      </c>
      <c r="D219" s="45">
        <v>17002.370000000003</v>
      </c>
      <c r="E219" s="101">
        <f t="shared" si="10"/>
        <v>118.73163407821208</v>
      </c>
    </row>
    <row r="220" spans="2:5" x14ac:dyDescent="0.3">
      <c r="B220" s="18" t="s">
        <v>436</v>
      </c>
      <c r="C220" s="82">
        <v>97.668300000000059</v>
      </c>
      <c r="D220" s="45">
        <v>13174.439999999999</v>
      </c>
      <c r="E220" s="101">
        <f t="shared" si="10"/>
        <v>134.88962129984847</v>
      </c>
    </row>
    <row r="221" spans="2:5" x14ac:dyDescent="0.3">
      <c r="B221" s="18" t="s">
        <v>417</v>
      </c>
      <c r="C221" s="82">
        <v>90.651699999999948</v>
      </c>
      <c r="D221" s="45">
        <v>2608.5300000000002</v>
      </c>
      <c r="E221" s="101">
        <f t="shared" si="10"/>
        <v>28.775301511168589</v>
      </c>
    </row>
    <row r="222" spans="2:5" x14ac:dyDescent="0.3">
      <c r="B222" s="18" t="s">
        <v>430</v>
      </c>
      <c r="C222" s="78">
        <v>79.75</v>
      </c>
      <c r="D222" s="45">
        <v>9248.64</v>
      </c>
      <c r="E222" s="101">
        <f t="shared" si="10"/>
        <v>115.97040752351097</v>
      </c>
    </row>
    <row r="223" spans="2:5" x14ac:dyDescent="0.3">
      <c r="B223" s="18" t="s">
        <v>438</v>
      </c>
      <c r="C223" s="78">
        <v>707.8499999999982</v>
      </c>
      <c r="D223" s="45">
        <v>22005.329999999994</v>
      </c>
      <c r="E223" s="101">
        <f t="shared" si="10"/>
        <v>31.087560923924631</v>
      </c>
    </row>
    <row r="224" spans="2:5" x14ac:dyDescent="0.3">
      <c r="B224" s="18" t="s">
        <v>427</v>
      </c>
      <c r="C224" s="78">
        <v>45.698299999999954</v>
      </c>
      <c r="D224" s="45">
        <v>0</v>
      </c>
      <c r="E224" s="101">
        <f t="shared" si="10"/>
        <v>0</v>
      </c>
    </row>
    <row r="225" spans="2:10" x14ac:dyDescent="0.3">
      <c r="B225" s="18" t="s">
        <v>434</v>
      </c>
      <c r="C225" s="78">
        <v>707.84999999999843</v>
      </c>
      <c r="D225" s="45">
        <v>41228.33</v>
      </c>
      <c r="E225" s="101">
        <f t="shared" si="10"/>
        <v>58.244444444444575</v>
      </c>
    </row>
    <row r="226" spans="2:10" x14ac:dyDescent="0.3">
      <c r="B226" s="18" t="s">
        <v>432</v>
      </c>
      <c r="C226" s="78">
        <v>436.8502000000031</v>
      </c>
      <c r="D226" s="45">
        <v>110104.5</v>
      </c>
      <c r="E226" s="101">
        <f t="shared" si="10"/>
        <v>252.04177541866576</v>
      </c>
    </row>
    <row r="227" spans="2:10" x14ac:dyDescent="0.3">
      <c r="B227" s="18" t="s">
        <v>419</v>
      </c>
      <c r="C227" s="78">
        <v>657.89359999998874</v>
      </c>
      <c r="D227" s="45">
        <v>68668.720000000016</v>
      </c>
      <c r="E227" s="101">
        <f t="shared" si="10"/>
        <v>104.37663476282668</v>
      </c>
    </row>
    <row r="228" spans="2:10" x14ac:dyDescent="0.3">
      <c r="B228" s="18" t="s">
        <v>423</v>
      </c>
      <c r="C228" s="78">
        <v>88.521600000000007</v>
      </c>
      <c r="D228" s="45">
        <v>5666.8499999999995</v>
      </c>
      <c r="E228" s="101">
        <f t="shared" si="10"/>
        <v>64.016579004446356</v>
      </c>
    </row>
    <row r="229" spans="2:10" x14ac:dyDescent="0.3">
      <c r="B229" s="18" t="s">
        <v>478</v>
      </c>
      <c r="C229" s="78">
        <v>101</v>
      </c>
      <c r="D229" s="45">
        <v>4220.38</v>
      </c>
      <c r="E229" s="101">
        <f t="shared" si="10"/>
        <v>41.785940594059404</v>
      </c>
    </row>
    <row r="230" spans="2:10" x14ac:dyDescent="0.3">
      <c r="B230" s="18" t="s">
        <v>426</v>
      </c>
      <c r="C230" s="78">
        <v>239.00869999999932</v>
      </c>
      <c r="D230" s="45">
        <v>17145.765355628002</v>
      </c>
      <c r="E230" s="101">
        <f t="shared" si="10"/>
        <v>71.736992651849292</v>
      </c>
    </row>
    <row r="231" spans="2:10" x14ac:dyDescent="0.3">
      <c r="B231" s="18" t="s">
        <v>416</v>
      </c>
      <c r="C231" s="78">
        <v>143.25940000000026</v>
      </c>
      <c r="D231" s="45">
        <v>5320</v>
      </c>
      <c r="E231" s="101">
        <f t="shared" si="10"/>
        <v>37.135434044816542</v>
      </c>
    </row>
    <row r="232" spans="2:10" x14ac:dyDescent="0.3">
      <c r="B232" s="18" t="s">
        <v>435</v>
      </c>
      <c r="C232" s="78">
        <v>44.632599999999954</v>
      </c>
      <c r="D232" s="45">
        <v>3754.3999999999996</v>
      </c>
      <c r="E232" s="101">
        <f t="shared" si="10"/>
        <v>84.117886925700134</v>
      </c>
    </row>
    <row r="233" spans="2:10" x14ac:dyDescent="0.3">
      <c r="B233" s="18" t="s">
        <v>422</v>
      </c>
      <c r="C233" s="78">
        <v>138.42700000000031</v>
      </c>
      <c r="D233" s="45">
        <v>4777.01</v>
      </c>
      <c r="E233" s="101">
        <f t="shared" si="10"/>
        <v>34.509235914958715</v>
      </c>
    </row>
    <row r="234" spans="2:10" ht="16" x14ac:dyDescent="0.3">
      <c r="B234" s="5" t="s">
        <v>36</v>
      </c>
      <c r="C234" s="33"/>
      <c r="D234" s="38"/>
      <c r="E234" s="102"/>
    </row>
    <row r="235" spans="2:10" x14ac:dyDescent="0.3">
      <c r="B235" s="8" t="s">
        <v>40</v>
      </c>
      <c r="C235" s="78"/>
      <c r="D235" s="39"/>
      <c r="E235" s="100"/>
    </row>
    <row r="236" spans="2:10" ht="16" x14ac:dyDescent="0.3">
      <c r="B236" s="5" t="s">
        <v>47</v>
      </c>
      <c r="C236" s="33"/>
      <c r="D236" s="38"/>
      <c r="E236" s="102"/>
    </row>
    <row r="237" spans="2:10" x14ac:dyDescent="0.3">
      <c r="B237" s="8" t="s">
        <v>40</v>
      </c>
      <c r="C237" s="78"/>
      <c r="D237" s="39"/>
      <c r="E237" s="100"/>
    </row>
    <row r="238" spans="2:10" ht="15" x14ac:dyDescent="0.3">
      <c r="B238" s="9" t="s">
        <v>43</v>
      </c>
      <c r="C238" s="52"/>
      <c r="D238" s="40"/>
      <c r="E238" s="103"/>
    </row>
    <row r="239" spans="2:10" x14ac:dyDescent="0.3">
      <c r="B239" s="8" t="s">
        <v>40</v>
      </c>
      <c r="C239" s="78"/>
      <c r="D239" s="39"/>
      <c r="E239" s="100"/>
    </row>
    <row r="240" spans="2:10" x14ac:dyDescent="0.3">
      <c r="B240" s="66" t="s">
        <v>1</v>
      </c>
      <c r="C240" s="85">
        <f>C241+C278</f>
        <v>18656.10130000002</v>
      </c>
      <c r="D240" s="117">
        <f>D241+D278</f>
        <v>329841.45984054578</v>
      </c>
      <c r="E240" s="105">
        <f>D240/C240</f>
        <v>17.680085165518769</v>
      </c>
      <c r="H240" s="63"/>
      <c r="J240" s="63"/>
    </row>
    <row r="241" spans="1:36" s="20" customFormat="1" x14ac:dyDescent="0.3">
      <c r="A241" s="22"/>
      <c r="B241" s="19" t="s">
        <v>38</v>
      </c>
      <c r="C241" s="77">
        <f>SUM(C243:C277)</f>
        <v>18652.186200000022</v>
      </c>
      <c r="D241" s="49">
        <f>SUM(D243:D277)</f>
        <v>329817.90794920758</v>
      </c>
      <c r="E241" s="99">
        <f>D241/C241</f>
        <v>17.682533533211629</v>
      </c>
      <c r="F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</row>
    <row r="242" spans="1:36" s="20" customFormat="1" x14ac:dyDescent="0.3">
      <c r="A242" s="22"/>
      <c r="B242" s="8" t="s">
        <v>40</v>
      </c>
      <c r="C242" s="92"/>
      <c r="D242" s="39"/>
      <c r="E242" s="100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</row>
    <row r="243" spans="1:36" s="20" customFormat="1" x14ac:dyDescent="0.3">
      <c r="A243" s="22"/>
      <c r="B243" s="18" t="s">
        <v>443</v>
      </c>
      <c r="C243" s="78">
        <v>483.51659999999998</v>
      </c>
      <c r="D243" s="45">
        <v>24994.87</v>
      </c>
      <c r="E243" s="101">
        <f t="shared" ref="E243:E278" si="11">IFERROR(D243/C243,0)</f>
        <v>51.693923228282131</v>
      </c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</row>
    <row r="244" spans="1:36" s="20" customFormat="1" x14ac:dyDescent="0.3">
      <c r="A244" s="22"/>
      <c r="B244" s="18" t="s">
        <v>452</v>
      </c>
      <c r="C244" s="78">
        <v>58.082600000000021</v>
      </c>
      <c r="D244" s="45">
        <v>2798.9541715601304</v>
      </c>
      <c r="E244" s="101">
        <f t="shared" si="11"/>
        <v>48.189202473032019</v>
      </c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</row>
    <row r="245" spans="1:36" s="20" customFormat="1" x14ac:dyDescent="0.3">
      <c r="A245" s="22"/>
      <c r="B245" s="18" t="s">
        <v>442</v>
      </c>
      <c r="C245" s="78">
        <v>889.40379999998117</v>
      </c>
      <c r="D245" s="45">
        <v>29330.559999999998</v>
      </c>
      <c r="E245" s="101">
        <f t="shared" si="11"/>
        <v>32.977776798345836</v>
      </c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</row>
    <row r="246" spans="1:36" s="20" customFormat="1" x14ac:dyDescent="0.3">
      <c r="A246" s="22"/>
      <c r="B246" s="18" t="s">
        <v>464</v>
      </c>
      <c r="C246" s="78">
        <v>5.9501999999999997</v>
      </c>
      <c r="D246" s="45">
        <v>972.79</v>
      </c>
      <c r="E246" s="101">
        <f t="shared" si="11"/>
        <v>163.4886222311855</v>
      </c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</row>
    <row r="247" spans="1:36" s="20" customFormat="1" x14ac:dyDescent="0.3">
      <c r="A247" s="22"/>
      <c r="B247" s="18" t="s">
        <v>467</v>
      </c>
      <c r="C247" s="78">
        <v>188.4181999999999</v>
      </c>
      <c r="D247" s="45">
        <v>13413.060000000001</v>
      </c>
      <c r="E247" s="101">
        <f t="shared" si="11"/>
        <v>71.18770904296936</v>
      </c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</row>
    <row r="248" spans="1:36" s="20" customFormat="1" x14ac:dyDescent="0.3">
      <c r="A248" s="22"/>
      <c r="B248" s="18" t="s">
        <v>461</v>
      </c>
      <c r="C248" s="78">
        <v>188.12500000000009</v>
      </c>
      <c r="D248" s="45">
        <v>4663.5199999999995</v>
      </c>
      <c r="E248" s="101">
        <f t="shared" si="11"/>
        <v>24.789475083056466</v>
      </c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</row>
    <row r="249" spans="1:36" s="20" customFormat="1" x14ac:dyDescent="0.3">
      <c r="A249" s="22"/>
      <c r="B249" s="18" t="s">
        <v>459</v>
      </c>
      <c r="C249" s="78">
        <v>65.899999999999977</v>
      </c>
      <c r="D249" s="45">
        <v>2606.5474860335203</v>
      </c>
      <c r="E249" s="101">
        <f t="shared" si="11"/>
        <v>39.553072625698348</v>
      </c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</row>
    <row r="250" spans="1:36" s="20" customFormat="1" x14ac:dyDescent="0.3">
      <c r="A250" s="22"/>
      <c r="B250" s="18" t="s">
        <v>456</v>
      </c>
      <c r="C250" s="78">
        <v>49.751699999999964</v>
      </c>
      <c r="D250" s="45">
        <v>3952.0600000000004</v>
      </c>
      <c r="E250" s="101">
        <f t="shared" si="11"/>
        <v>79.435677574836703</v>
      </c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</row>
    <row r="251" spans="1:36" s="20" customFormat="1" x14ac:dyDescent="0.3">
      <c r="A251" s="22"/>
      <c r="B251" s="18" t="s">
        <v>445</v>
      </c>
      <c r="C251" s="78">
        <v>145.83330000000001</v>
      </c>
      <c r="D251" s="45">
        <v>2510.3917622484246</v>
      </c>
      <c r="E251" s="101">
        <f t="shared" si="11"/>
        <v>17.214118875787797</v>
      </c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</row>
    <row r="252" spans="1:36" s="20" customFormat="1" x14ac:dyDescent="0.3">
      <c r="A252" s="22"/>
      <c r="B252" s="18" t="s">
        <v>463</v>
      </c>
      <c r="C252" s="78">
        <v>189.9097999999999</v>
      </c>
      <c r="D252" s="45">
        <v>4950</v>
      </c>
      <c r="E252" s="101">
        <f t="shared" si="11"/>
        <v>26.065005597394144</v>
      </c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</row>
    <row r="253" spans="1:36" s="20" customFormat="1" x14ac:dyDescent="0.3">
      <c r="A253" s="22"/>
      <c r="B253" s="18" t="s">
        <v>466</v>
      </c>
      <c r="C253" s="78">
        <v>51.734400000000058</v>
      </c>
      <c r="D253" s="45">
        <v>5000.2099999999991</v>
      </c>
      <c r="E253" s="101">
        <f t="shared" si="11"/>
        <v>96.651550998948352</v>
      </c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</row>
    <row r="254" spans="1:36" s="20" customFormat="1" x14ac:dyDescent="0.3">
      <c r="A254" s="22"/>
      <c r="B254" s="18" t="s">
        <v>458</v>
      </c>
      <c r="C254" s="82">
        <v>223.25010000000074</v>
      </c>
      <c r="D254" s="45">
        <v>13193.089999999995</v>
      </c>
      <c r="E254" s="101">
        <f t="shared" si="11"/>
        <v>59.095561435358597</v>
      </c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</row>
    <row r="255" spans="1:36" s="20" customFormat="1" x14ac:dyDescent="0.3">
      <c r="A255" s="22"/>
      <c r="B255" s="18" t="s">
        <v>446</v>
      </c>
      <c r="C255" s="78">
        <v>51.333300000000001</v>
      </c>
      <c r="D255" s="45">
        <v>1443.57</v>
      </c>
      <c r="E255" s="101">
        <f t="shared" si="11"/>
        <v>28.121511767215431</v>
      </c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</row>
    <row r="256" spans="1:36" s="20" customFormat="1" x14ac:dyDescent="0.3">
      <c r="A256" s="22"/>
      <c r="B256" s="18" t="s">
        <v>453</v>
      </c>
      <c r="C256" s="78">
        <v>1401.8912000000125</v>
      </c>
      <c r="D256" s="45">
        <v>5282.9638857814098</v>
      </c>
      <c r="E256" s="101">
        <f t="shared" si="11"/>
        <v>3.7684549883624081</v>
      </c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</row>
    <row r="257" spans="1:36" s="20" customFormat="1" x14ac:dyDescent="0.3">
      <c r="A257" s="22"/>
      <c r="B257" s="18" t="s">
        <v>470</v>
      </c>
      <c r="C257" s="78">
        <v>19.079999999999998</v>
      </c>
      <c r="D257" s="45">
        <v>109.97875382119726</v>
      </c>
      <c r="E257" s="101">
        <f t="shared" si="11"/>
        <v>5.7640856300417855</v>
      </c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</row>
    <row r="258" spans="1:36" s="20" customFormat="1" x14ac:dyDescent="0.3">
      <c r="A258" s="22"/>
      <c r="B258" s="18" t="s">
        <v>454</v>
      </c>
      <c r="C258" s="78">
        <v>16</v>
      </c>
      <c r="D258" s="45">
        <v>555.04340425531927</v>
      </c>
      <c r="E258" s="101">
        <f t="shared" si="11"/>
        <v>34.690212765957455</v>
      </c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</row>
    <row r="259" spans="1:36" s="20" customFormat="1" x14ac:dyDescent="0.3">
      <c r="A259" s="22"/>
      <c r="B259" s="18" t="s">
        <v>447</v>
      </c>
      <c r="C259" s="78">
        <v>103.91670000000001</v>
      </c>
      <c r="D259" s="45">
        <v>5841.06</v>
      </c>
      <c r="E259" s="101">
        <f t="shared" si="11"/>
        <v>56.209059756516517</v>
      </c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</row>
    <row r="260" spans="1:36" s="20" customFormat="1" x14ac:dyDescent="0.3">
      <c r="A260" s="22"/>
      <c r="B260" s="18" t="s">
        <v>1</v>
      </c>
      <c r="C260" s="78">
        <v>1520.2433999999901</v>
      </c>
      <c r="D260" s="45">
        <v>19324.552796934302</v>
      </c>
      <c r="E260" s="101">
        <f t="shared" si="11"/>
        <v>12.711486066595933</v>
      </c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</row>
    <row r="261" spans="1:36" s="20" customFormat="1" x14ac:dyDescent="0.3">
      <c r="A261" s="22"/>
      <c r="B261" s="18" t="s">
        <v>441</v>
      </c>
      <c r="C261" s="78">
        <v>2548.9666999999999</v>
      </c>
      <c r="D261" s="45">
        <v>5344.2899999999991</v>
      </c>
      <c r="E261" s="101">
        <f t="shared" si="11"/>
        <v>2.0966495953046382</v>
      </c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</row>
    <row r="262" spans="1:36" s="20" customFormat="1" x14ac:dyDescent="0.3">
      <c r="A262" s="22"/>
      <c r="B262" s="18" t="s">
        <v>455</v>
      </c>
      <c r="C262" s="78">
        <v>2157.3804000000055</v>
      </c>
      <c r="D262" s="45">
        <v>31145.89</v>
      </c>
      <c r="E262" s="101">
        <f t="shared" si="11"/>
        <v>14.436902272774853</v>
      </c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</row>
    <row r="263" spans="1:36" s="20" customFormat="1" x14ac:dyDescent="0.3">
      <c r="A263" s="22"/>
      <c r="B263" s="18" t="s">
        <v>462</v>
      </c>
      <c r="C263" s="78">
        <v>289.57499999999936</v>
      </c>
      <c r="D263" s="45">
        <v>5211.84</v>
      </c>
      <c r="E263" s="101">
        <f t="shared" si="11"/>
        <v>17.998238798238837</v>
      </c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</row>
    <row r="264" spans="1:36" s="20" customFormat="1" x14ac:dyDescent="0.3">
      <c r="A264" s="22"/>
      <c r="B264" s="18" t="s">
        <v>448</v>
      </c>
      <c r="C264" s="78">
        <v>362.65799999999899</v>
      </c>
      <c r="D264" s="45">
        <v>1004.104296076801</v>
      </c>
      <c r="E264" s="101">
        <f t="shared" si="11"/>
        <v>2.7687360986847218</v>
      </c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</row>
    <row r="265" spans="1:36" s="20" customFormat="1" x14ac:dyDescent="0.3">
      <c r="A265" s="22"/>
      <c r="B265" s="18" t="s">
        <v>479</v>
      </c>
      <c r="C265" s="78">
        <v>200.55340000000024</v>
      </c>
      <c r="D265" s="45">
        <v>15094.479999999994</v>
      </c>
      <c r="E265" s="101">
        <f t="shared" si="11"/>
        <v>75.264144113238544</v>
      </c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</row>
    <row r="266" spans="1:36" s="20" customFormat="1" x14ac:dyDescent="0.3">
      <c r="A266" s="22"/>
      <c r="B266" s="18" t="s">
        <v>449</v>
      </c>
      <c r="C266" s="78">
        <v>404.00009999999878</v>
      </c>
      <c r="D266" s="45">
        <v>8283.8025243968586</v>
      </c>
      <c r="E266" s="101">
        <f t="shared" si="11"/>
        <v>20.504456618691144</v>
      </c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</row>
    <row r="267" spans="1:36" s="20" customFormat="1" x14ac:dyDescent="0.3">
      <c r="A267" s="22"/>
      <c r="B267" s="18" t="s">
        <v>468</v>
      </c>
      <c r="C267" s="78">
        <v>3478.1648000000355</v>
      </c>
      <c r="D267" s="45">
        <v>38824.668224834801</v>
      </c>
      <c r="E267" s="101">
        <f t="shared" si="11"/>
        <v>11.162400420139496</v>
      </c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</row>
    <row r="268" spans="1:36" s="20" customFormat="1" x14ac:dyDescent="0.3">
      <c r="A268" s="22"/>
      <c r="B268" s="18" t="s">
        <v>469</v>
      </c>
      <c r="C268" s="78">
        <v>140.21979999999988</v>
      </c>
      <c r="D268" s="45">
        <v>1550</v>
      </c>
      <c r="E268" s="101">
        <f t="shared" si="11"/>
        <v>11.054073675757641</v>
      </c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</row>
    <row r="269" spans="1:36" s="20" customFormat="1" x14ac:dyDescent="0.3">
      <c r="A269" s="22"/>
      <c r="B269" s="18" t="s">
        <v>450</v>
      </c>
      <c r="C269" s="78">
        <v>225.67059999999984</v>
      </c>
      <c r="D269" s="45">
        <v>8152.6999999999989</v>
      </c>
      <c r="E269" s="101">
        <f t="shared" si="11"/>
        <v>36.126549049809789</v>
      </c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</row>
    <row r="270" spans="1:36" s="20" customFormat="1" x14ac:dyDescent="0.3">
      <c r="A270" s="22"/>
      <c r="B270" s="18" t="s">
        <v>444</v>
      </c>
      <c r="C270" s="78">
        <v>75</v>
      </c>
      <c r="D270" s="45">
        <v>2222.6151315789471</v>
      </c>
      <c r="E270" s="101">
        <f t="shared" si="11"/>
        <v>29.634868421052627</v>
      </c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</row>
    <row r="271" spans="1:36" s="20" customFormat="1" x14ac:dyDescent="0.3">
      <c r="A271" s="22"/>
      <c r="B271" s="18" t="s">
        <v>451</v>
      </c>
      <c r="C271" s="78">
        <v>27.630300000000013</v>
      </c>
      <c r="D271" s="45">
        <v>1275.8311618851353</v>
      </c>
      <c r="E271" s="101">
        <f t="shared" si="11"/>
        <v>46.175074533578524</v>
      </c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</row>
    <row r="272" spans="1:36" s="20" customFormat="1" x14ac:dyDescent="0.3">
      <c r="A272" s="22"/>
      <c r="B272" s="18" t="s">
        <v>465</v>
      </c>
      <c r="C272" s="78">
        <v>33.681600000000039</v>
      </c>
      <c r="D272" s="45">
        <v>7985.7039999999997</v>
      </c>
      <c r="E272" s="101">
        <f t="shared" si="11"/>
        <v>237.09396228207657</v>
      </c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</row>
    <row r="273" spans="1:36" s="20" customFormat="1" x14ac:dyDescent="0.3">
      <c r="A273" s="22"/>
      <c r="B273" s="18" t="s">
        <v>480</v>
      </c>
      <c r="C273" s="78">
        <v>1206.8285999999957</v>
      </c>
      <c r="D273" s="45">
        <v>15329.811215497841</v>
      </c>
      <c r="E273" s="108">
        <f t="shared" si="11"/>
        <v>12.702558768907114</v>
      </c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</row>
    <row r="274" spans="1:36" s="20" customFormat="1" x14ac:dyDescent="0.3">
      <c r="A274" s="22"/>
      <c r="B274" s="18" t="s">
        <v>460</v>
      </c>
      <c r="C274" s="78">
        <v>11</v>
      </c>
      <c r="D274" s="45">
        <v>525</v>
      </c>
      <c r="E274" s="108">
        <f t="shared" si="11"/>
        <v>47.727272727272727</v>
      </c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</row>
    <row r="275" spans="1:36" s="20" customFormat="1" x14ac:dyDescent="0.3">
      <c r="A275" s="22"/>
      <c r="B275" s="18" t="s">
        <v>440</v>
      </c>
      <c r="C275" s="78">
        <v>1119.666600000003</v>
      </c>
      <c r="D275" s="45">
        <v>6735.5281086617915</v>
      </c>
      <c r="E275" s="108">
        <f t="shared" si="11"/>
        <v>6.0156551143543746</v>
      </c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</row>
    <row r="276" spans="1:36" s="20" customFormat="1" x14ac:dyDescent="0.3">
      <c r="A276" s="22"/>
      <c r="B276" s="18" t="s">
        <v>457</v>
      </c>
      <c r="C276" s="78">
        <v>707.8499999999982</v>
      </c>
      <c r="D276" s="45">
        <v>39768.079999999965</v>
      </c>
      <c r="E276" s="108">
        <f t="shared" si="11"/>
        <v>56.181507381507473</v>
      </c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</row>
    <row r="277" spans="1:36" s="20" customFormat="1" x14ac:dyDescent="0.3">
      <c r="A277" s="22"/>
      <c r="B277" s="18" t="s">
        <v>481</v>
      </c>
      <c r="C277" s="78">
        <v>11</v>
      </c>
      <c r="D277" s="45">
        <v>420.34102564102574</v>
      </c>
      <c r="E277" s="108">
        <f t="shared" si="11"/>
        <v>38.212820512820521</v>
      </c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</row>
    <row r="278" spans="1:36" s="20" customFormat="1" ht="16" x14ac:dyDescent="0.3">
      <c r="A278" s="22"/>
      <c r="B278" s="5" t="s">
        <v>36</v>
      </c>
      <c r="C278" s="93">
        <f>C280</f>
        <v>3.915099999999998</v>
      </c>
      <c r="D278" s="38">
        <f>D280</f>
        <v>23.551891338208797</v>
      </c>
      <c r="E278" s="109">
        <f t="shared" si="11"/>
        <v>6.0156551143543737</v>
      </c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</row>
    <row r="279" spans="1:36" s="20" customFormat="1" x14ac:dyDescent="0.3">
      <c r="A279" s="22"/>
      <c r="B279" s="8" t="s">
        <v>40</v>
      </c>
      <c r="C279" s="94"/>
      <c r="D279" s="120"/>
      <c r="E279" s="110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</row>
    <row r="280" spans="1:36" s="20" customFormat="1" x14ac:dyDescent="0.3">
      <c r="A280" s="22"/>
      <c r="B280" s="18" t="s">
        <v>440</v>
      </c>
      <c r="C280" s="95">
        <v>3.915099999999998</v>
      </c>
      <c r="D280" s="39">
        <v>23.551891338208797</v>
      </c>
      <c r="E280" s="108">
        <f t="shared" ref="E280" si="12">IFERROR(D280/C280,0)</f>
        <v>6.0156551143543737</v>
      </c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</row>
    <row r="281" spans="1:36" ht="16" x14ac:dyDescent="0.3">
      <c r="B281" s="5" t="s">
        <v>47</v>
      </c>
      <c r="C281" s="96"/>
      <c r="D281" s="38"/>
      <c r="E281" s="109"/>
    </row>
    <row r="282" spans="1:36" x14ac:dyDescent="0.3">
      <c r="B282" s="8" t="s">
        <v>40</v>
      </c>
      <c r="C282" s="78"/>
      <c r="D282" s="39"/>
      <c r="E282" s="110"/>
    </row>
    <row r="283" spans="1:36" ht="15" x14ac:dyDescent="0.3">
      <c r="B283" s="9" t="s">
        <v>43</v>
      </c>
      <c r="C283" s="52"/>
      <c r="D283" s="40"/>
      <c r="E283" s="111"/>
    </row>
    <row r="284" spans="1:36" x14ac:dyDescent="0.3">
      <c r="B284" s="8" t="s">
        <v>40</v>
      </c>
      <c r="C284" s="78"/>
      <c r="D284" s="39"/>
      <c r="E284" s="110"/>
    </row>
    <row r="285" spans="1:36" x14ac:dyDescent="0.3">
      <c r="B285" s="65" t="s">
        <v>39</v>
      </c>
      <c r="C285" s="73">
        <f>C9+C30+C68+C78+C133+C170+C188+C204+C240+0.01</f>
        <v>40112.95980000007</v>
      </c>
      <c r="D285" s="121">
        <f>D9+D30+D68+D78+D133+D170+D188+D204+D240+0.01</f>
        <v>5451211.9693913292</v>
      </c>
      <c r="E285" s="112">
        <f t="shared" ref="E285:E286" si="13">IFERROR(D285/C285,0)</f>
        <v>135.89652811885799</v>
      </c>
      <c r="H285" s="63"/>
      <c r="J285" s="61"/>
    </row>
    <row r="286" spans="1:36" x14ac:dyDescent="0.3">
      <c r="B286" s="19" t="s">
        <v>38</v>
      </c>
      <c r="C286" s="33">
        <f>C10+C31+C69+C79+C134+C171+C189+C205+C241</f>
        <v>39643.527100000079</v>
      </c>
      <c r="D286" s="60">
        <f>D10+D31+D69+D79+D134+D171+D189+D205+D241</f>
        <v>5350549.8847160498</v>
      </c>
      <c r="E286" s="113">
        <f t="shared" si="13"/>
        <v>134.96654501047257</v>
      </c>
    </row>
    <row r="287" spans="1:36" x14ac:dyDescent="0.3">
      <c r="B287" s="32" t="s">
        <v>37</v>
      </c>
      <c r="C287" s="82"/>
      <c r="D287" s="42"/>
      <c r="E287" s="108"/>
    </row>
    <row r="288" spans="1:36" ht="16" x14ac:dyDescent="0.3">
      <c r="B288" s="5" t="s">
        <v>36</v>
      </c>
      <c r="C288" s="33">
        <f>C24+C59+C72+C125+C161+C182+C197+C234+C278</f>
        <v>469.42269999999888</v>
      </c>
      <c r="D288" s="60">
        <f>D24+D59+D72+D125+D161+D182+D197+D234+D278</f>
        <v>100662.07467527957</v>
      </c>
      <c r="E288" s="113">
        <f t="shared" ref="E288:E290" si="14">IFERROR(D288/C288,0)</f>
        <v>214.43802073329604</v>
      </c>
    </row>
    <row r="289" spans="1:36" ht="16" x14ac:dyDescent="0.3">
      <c r="B289" s="5" t="s">
        <v>35</v>
      </c>
      <c r="C289" s="33">
        <v>0</v>
      </c>
      <c r="D289" s="60">
        <v>0</v>
      </c>
      <c r="E289" s="113">
        <f t="shared" si="14"/>
        <v>0</v>
      </c>
    </row>
    <row r="290" spans="1:36" ht="15.5" thickBot="1" x14ac:dyDescent="0.35">
      <c r="B290" s="4" t="s">
        <v>34</v>
      </c>
      <c r="C290" s="50">
        <v>0</v>
      </c>
      <c r="D290" s="72">
        <v>0</v>
      </c>
      <c r="E290" s="54">
        <f t="shared" si="14"/>
        <v>0</v>
      </c>
    </row>
    <row r="291" spans="1:36" s="21" customFormat="1" ht="14.5" x14ac:dyDescent="0.3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</row>
    <row r="292" spans="1:36" s="21" customFormat="1" ht="14.5" x14ac:dyDescent="0.35">
      <c r="A292" s="23"/>
      <c r="B292" s="24"/>
      <c r="C292" s="24"/>
      <c r="D292" s="24"/>
      <c r="E292" s="24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</row>
    <row r="293" spans="1:36" x14ac:dyDescent="0.3">
      <c r="B293" s="162" t="s">
        <v>32</v>
      </c>
      <c r="C293" s="162"/>
      <c r="D293" s="162"/>
      <c r="E293" s="162"/>
    </row>
    <row r="294" spans="1:36" x14ac:dyDescent="0.3">
      <c r="B294" s="162" t="s">
        <v>30</v>
      </c>
      <c r="C294" s="162"/>
      <c r="D294" s="162"/>
      <c r="E294" s="162"/>
    </row>
    <row r="295" spans="1:36" ht="15.5" x14ac:dyDescent="0.3">
      <c r="B295" s="27" t="s">
        <v>28</v>
      </c>
      <c r="C295" s="28"/>
      <c r="D295" s="28"/>
      <c r="E295" s="28"/>
    </row>
    <row r="296" spans="1:36" ht="15.5" x14ac:dyDescent="0.3">
      <c r="B296" s="29" t="s">
        <v>26</v>
      </c>
      <c r="C296" s="28"/>
      <c r="D296" s="28"/>
      <c r="E296" s="28"/>
    </row>
    <row r="297" spans="1:36" x14ac:dyDescent="0.3">
      <c r="B297" s="163" t="s">
        <v>24</v>
      </c>
      <c r="C297" s="163"/>
      <c r="D297" s="163"/>
      <c r="E297" s="163"/>
    </row>
    <row r="298" spans="1:36" ht="15.5" x14ac:dyDescent="0.3">
      <c r="B298" s="29" t="s">
        <v>22</v>
      </c>
      <c r="C298" s="28"/>
      <c r="D298" s="28"/>
      <c r="E298" s="28"/>
    </row>
    <row r="299" spans="1:36" ht="15.5" x14ac:dyDescent="0.3">
      <c r="B299" s="29" t="s">
        <v>20</v>
      </c>
      <c r="C299" s="28"/>
      <c r="D299" s="28"/>
      <c r="E299" s="28"/>
    </row>
    <row r="300" spans="1:36" x14ac:dyDescent="0.3">
      <c r="B300" s="27"/>
      <c r="C300" s="28"/>
      <c r="D300" s="28"/>
      <c r="E300" s="28"/>
    </row>
    <row r="301" spans="1:36" ht="20.5" customHeight="1" x14ac:dyDescent="0.3">
      <c r="B301" s="30"/>
      <c r="C301" s="31"/>
      <c r="D301" s="31"/>
      <c r="E301" s="27"/>
    </row>
    <row r="302" spans="1:36" ht="20.5" customHeight="1" x14ac:dyDescent="0.3">
      <c r="B302" s="30" t="s">
        <v>509</v>
      </c>
      <c r="C302" s="31"/>
      <c r="D302" s="31"/>
      <c r="E302" s="27"/>
    </row>
    <row r="303" spans="1:36" x14ac:dyDescent="0.3">
      <c r="B303" s="27"/>
      <c r="C303" s="28"/>
      <c r="D303" s="28"/>
      <c r="E303" s="28"/>
    </row>
    <row r="304" spans="1:36" x14ac:dyDescent="0.3">
      <c r="B304" s="27"/>
      <c r="C304" s="28"/>
      <c r="D304" s="28"/>
      <c r="E304" s="28"/>
    </row>
    <row r="305" spans="2:5" x14ac:dyDescent="0.3">
      <c r="B305" s="27"/>
      <c r="C305" s="28"/>
      <c r="D305" s="28"/>
      <c r="E305" s="28"/>
    </row>
    <row r="306" spans="2:5" x14ac:dyDescent="0.3">
      <c r="B306" s="22"/>
      <c r="C306" s="22"/>
      <c r="D306" s="22"/>
      <c r="E306" s="22"/>
    </row>
    <row r="307" spans="2:5" x14ac:dyDescent="0.3">
      <c r="B307" s="22"/>
      <c r="C307" s="22"/>
      <c r="D307" s="22"/>
      <c r="E307" s="22"/>
    </row>
    <row r="308" spans="2:5" x14ac:dyDescent="0.3">
      <c r="B308" s="22"/>
      <c r="C308" s="22"/>
      <c r="D308" s="22"/>
      <c r="E308" s="22"/>
    </row>
    <row r="309" spans="2:5" x14ac:dyDescent="0.3">
      <c r="B309" s="22"/>
      <c r="C309" s="22"/>
      <c r="D309" s="22"/>
      <c r="E309" s="22"/>
    </row>
    <row r="310" spans="2:5" x14ac:dyDescent="0.3">
      <c r="B310" s="22"/>
      <c r="C310" s="22"/>
      <c r="D310" s="22"/>
      <c r="E310" s="22"/>
    </row>
    <row r="311" spans="2:5" x14ac:dyDescent="0.3">
      <c r="B311" s="22"/>
      <c r="C311" s="22"/>
      <c r="D311" s="22"/>
      <c r="E311" s="22"/>
    </row>
    <row r="312" spans="2:5" x14ac:dyDescent="0.3">
      <c r="B312" s="22"/>
      <c r="C312" s="22"/>
      <c r="D312" s="22"/>
      <c r="E312" s="22"/>
    </row>
    <row r="313" spans="2:5" x14ac:dyDescent="0.3">
      <c r="B313" s="22"/>
      <c r="C313" s="22"/>
      <c r="D313" s="22"/>
      <c r="E313" s="22"/>
    </row>
    <row r="314" spans="2:5" x14ac:dyDescent="0.3">
      <c r="B314" s="22"/>
      <c r="C314" s="22"/>
      <c r="D314" s="22"/>
      <c r="E314" s="22"/>
    </row>
    <row r="315" spans="2:5" x14ac:dyDescent="0.3">
      <c r="B315" s="22"/>
      <c r="C315" s="22"/>
      <c r="D315" s="22"/>
      <c r="E315" s="22"/>
    </row>
    <row r="316" spans="2:5" x14ac:dyDescent="0.3">
      <c r="B316" s="22"/>
      <c r="C316" s="22"/>
      <c r="D316" s="22"/>
      <c r="E316" s="22"/>
    </row>
    <row r="317" spans="2:5" x14ac:dyDescent="0.3">
      <c r="B317" s="22"/>
      <c r="C317" s="22"/>
      <c r="D317" s="22"/>
      <c r="E317" s="22"/>
    </row>
    <row r="318" spans="2:5" x14ac:dyDescent="0.3">
      <c r="B318" s="22"/>
      <c r="C318" s="22"/>
      <c r="D318" s="22"/>
      <c r="E318" s="22"/>
    </row>
    <row r="319" spans="2:5" x14ac:dyDescent="0.3">
      <c r="B319" s="22"/>
      <c r="C319" s="22"/>
      <c r="D319" s="22"/>
      <c r="E319" s="22"/>
    </row>
    <row r="320" spans="2:5" x14ac:dyDescent="0.3">
      <c r="B320" s="22"/>
      <c r="C320" s="22"/>
      <c r="D320" s="22"/>
      <c r="E320" s="22"/>
    </row>
    <row r="321" spans="2:5" x14ac:dyDescent="0.3">
      <c r="B321" s="22"/>
      <c r="C321" s="22"/>
      <c r="D321" s="22"/>
      <c r="E321" s="22"/>
    </row>
    <row r="322" spans="2:5" x14ac:dyDescent="0.3">
      <c r="B322" s="22"/>
      <c r="C322" s="22"/>
      <c r="D322" s="22"/>
      <c r="E322" s="22"/>
    </row>
    <row r="323" spans="2:5" x14ac:dyDescent="0.3">
      <c r="B323" s="22"/>
      <c r="C323" s="22"/>
      <c r="D323" s="22"/>
      <c r="E323" s="22"/>
    </row>
    <row r="324" spans="2:5" x14ac:dyDescent="0.3">
      <c r="B324" s="22"/>
      <c r="C324" s="22"/>
      <c r="D324" s="22"/>
      <c r="E324" s="22"/>
    </row>
    <row r="325" spans="2:5" x14ac:dyDescent="0.3">
      <c r="B325" s="22"/>
      <c r="C325" s="22"/>
      <c r="D325" s="22"/>
      <c r="E325" s="22"/>
    </row>
    <row r="326" spans="2:5" x14ac:dyDescent="0.3">
      <c r="B326" s="22"/>
      <c r="C326" s="22"/>
      <c r="D326" s="22"/>
      <c r="E326" s="22"/>
    </row>
    <row r="327" spans="2:5" x14ac:dyDescent="0.3">
      <c r="B327" s="22"/>
      <c r="C327" s="22"/>
      <c r="D327" s="22"/>
      <c r="E327" s="22"/>
    </row>
    <row r="328" spans="2:5" x14ac:dyDescent="0.3">
      <c r="B328" s="22"/>
      <c r="C328" s="22"/>
      <c r="D328" s="22"/>
      <c r="E328" s="22"/>
    </row>
    <row r="329" spans="2:5" x14ac:dyDescent="0.3">
      <c r="B329" s="22"/>
      <c r="C329" s="22"/>
      <c r="D329" s="22"/>
      <c r="E329" s="22"/>
    </row>
    <row r="330" spans="2:5" x14ac:dyDescent="0.3">
      <c r="B330" s="22"/>
      <c r="C330" s="22"/>
      <c r="D330" s="22"/>
      <c r="E330" s="22"/>
    </row>
    <row r="331" spans="2:5" x14ac:dyDescent="0.3">
      <c r="B331" s="22"/>
      <c r="C331" s="22"/>
      <c r="D331" s="22"/>
      <c r="E331" s="22"/>
    </row>
    <row r="332" spans="2:5" x14ac:dyDescent="0.3">
      <c r="B332" s="22"/>
      <c r="C332" s="22"/>
      <c r="D332" s="22"/>
      <c r="E332" s="22"/>
    </row>
    <row r="333" spans="2:5" x14ac:dyDescent="0.3">
      <c r="B333" s="22"/>
      <c r="C333" s="22"/>
      <c r="D333" s="22"/>
      <c r="E333" s="22"/>
    </row>
    <row r="334" spans="2:5" x14ac:dyDescent="0.3">
      <c r="B334" s="22"/>
      <c r="C334" s="22"/>
      <c r="D334" s="22"/>
      <c r="E334" s="22"/>
    </row>
    <row r="335" spans="2:5" x14ac:dyDescent="0.3">
      <c r="B335" s="22"/>
      <c r="C335" s="22"/>
      <c r="D335" s="22"/>
      <c r="E335" s="22"/>
    </row>
    <row r="336" spans="2:5" x14ac:dyDescent="0.3">
      <c r="B336" s="22"/>
      <c r="C336" s="22"/>
      <c r="D336" s="22"/>
      <c r="E336" s="22"/>
    </row>
    <row r="337" spans="2:5" x14ac:dyDescent="0.3">
      <c r="B337" s="22"/>
      <c r="C337" s="22"/>
      <c r="D337" s="22"/>
      <c r="E337" s="22"/>
    </row>
    <row r="338" spans="2:5" x14ac:dyDescent="0.3">
      <c r="B338" s="22"/>
      <c r="C338" s="22"/>
      <c r="D338" s="22"/>
      <c r="E338" s="22"/>
    </row>
    <row r="339" spans="2:5" x14ac:dyDescent="0.3">
      <c r="B339" s="22"/>
      <c r="C339" s="22"/>
      <c r="D339" s="22"/>
      <c r="E339" s="22"/>
    </row>
    <row r="340" spans="2:5" x14ac:dyDescent="0.3">
      <c r="B340" s="22"/>
      <c r="C340" s="22"/>
      <c r="D340" s="22"/>
      <c r="E340" s="22"/>
    </row>
    <row r="341" spans="2:5" x14ac:dyDescent="0.3">
      <c r="B341" s="22"/>
      <c r="C341" s="22"/>
      <c r="D341" s="22"/>
      <c r="E341" s="22"/>
    </row>
    <row r="342" spans="2:5" x14ac:dyDescent="0.3">
      <c r="B342" s="22"/>
      <c r="C342" s="22"/>
      <c r="D342" s="22"/>
      <c r="E342" s="22"/>
    </row>
    <row r="343" spans="2:5" x14ac:dyDescent="0.3">
      <c r="B343" s="22"/>
      <c r="C343" s="22"/>
      <c r="D343" s="22"/>
      <c r="E343" s="22"/>
    </row>
    <row r="344" spans="2:5" x14ac:dyDescent="0.3">
      <c r="B344" s="22"/>
      <c r="C344" s="22"/>
      <c r="D344" s="22"/>
      <c r="E344" s="22"/>
    </row>
    <row r="345" spans="2:5" x14ac:dyDescent="0.3">
      <c r="B345" s="22"/>
      <c r="C345" s="22"/>
      <c r="D345" s="22"/>
      <c r="E345" s="22"/>
    </row>
    <row r="346" spans="2:5" x14ac:dyDescent="0.3">
      <c r="B346" s="22"/>
      <c r="C346" s="22"/>
      <c r="D346" s="22"/>
      <c r="E346" s="22"/>
    </row>
    <row r="347" spans="2:5" x14ac:dyDescent="0.3">
      <c r="B347" s="22"/>
      <c r="C347" s="22"/>
      <c r="D347" s="22"/>
      <c r="E347" s="22"/>
    </row>
    <row r="348" spans="2:5" x14ac:dyDescent="0.3">
      <c r="B348" s="22"/>
      <c r="C348" s="22"/>
      <c r="D348" s="22"/>
      <c r="E348" s="22"/>
    </row>
    <row r="349" spans="2:5" x14ac:dyDescent="0.3">
      <c r="B349" s="22"/>
      <c r="C349" s="22"/>
      <c r="D349" s="22"/>
      <c r="E349" s="22"/>
    </row>
    <row r="350" spans="2:5" x14ac:dyDescent="0.3">
      <c r="B350" s="22"/>
      <c r="C350" s="22"/>
      <c r="D350" s="22"/>
      <c r="E350" s="22"/>
    </row>
    <row r="351" spans="2:5" x14ac:dyDescent="0.3">
      <c r="B351" s="22"/>
      <c r="C351" s="22"/>
      <c r="D351" s="22"/>
      <c r="E351" s="22"/>
    </row>
    <row r="352" spans="2:5" x14ac:dyDescent="0.3">
      <c r="B352" s="22"/>
      <c r="C352" s="22"/>
      <c r="D352" s="22"/>
      <c r="E352" s="22"/>
    </row>
    <row r="353" spans="2:5" x14ac:dyDescent="0.3">
      <c r="B353" s="22"/>
      <c r="C353" s="22"/>
      <c r="D353" s="22"/>
      <c r="E353" s="22"/>
    </row>
    <row r="354" spans="2:5" x14ac:dyDescent="0.3">
      <c r="B354" s="22"/>
      <c r="C354" s="22"/>
      <c r="D354" s="22"/>
      <c r="E354" s="22"/>
    </row>
    <row r="355" spans="2:5" x14ac:dyDescent="0.3">
      <c r="B355" s="22"/>
      <c r="C355" s="22"/>
      <c r="D355" s="22"/>
      <c r="E355" s="22"/>
    </row>
    <row r="356" spans="2:5" x14ac:dyDescent="0.3">
      <c r="B356" s="22"/>
      <c r="C356" s="22"/>
      <c r="D356" s="22"/>
      <c r="E356" s="22"/>
    </row>
    <row r="357" spans="2:5" x14ac:dyDescent="0.3">
      <c r="B357" s="22"/>
      <c r="C357" s="22"/>
      <c r="D357" s="22"/>
      <c r="E357" s="22"/>
    </row>
    <row r="358" spans="2:5" x14ac:dyDescent="0.3">
      <c r="B358" s="22"/>
      <c r="C358" s="22"/>
      <c r="D358" s="22"/>
      <c r="E358" s="22"/>
    </row>
    <row r="359" spans="2:5" x14ac:dyDescent="0.3">
      <c r="B359" s="22"/>
      <c r="C359" s="22"/>
      <c r="D359" s="22"/>
      <c r="E359" s="22"/>
    </row>
    <row r="360" spans="2:5" x14ac:dyDescent="0.3">
      <c r="B360" s="22"/>
      <c r="C360" s="22"/>
      <c r="D360" s="22"/>
      <c r="E360" s="22"/>
    </row>
    <row r="361" spans="2:5" x14ac:dyDescent="0.3">
      <c r="B361" s="22"/>
      <c r="C361" s="22"/>
      <c r="D361" s="22"/>
      <c r="E361" s="22"/>
    </row>
    <row r="362" spans="2:5" x14ac:dyDescent="0.3">
      <c r="B362" s="22"/>
      <c r="C362" s="22"/>
      <c r="D362" s="22"/>
      <c r="E362" s="22"/>
    </row>
    <row r="363" spans="2:5" x14ac:dyDescent="0.3">
      <c r="B363" s="22"/>
      <c r="C363" s="22"/>
      <c r="D363" s="22"/>
      <c r="E363" s="22"/>
    </row>
    <row r="364" spans="2:5" x14ac:dyDescent="0.3">
      <c r="B364" s="22"/>
      <c r="C364" s="22"/>
      <c r="D364" s="22"/>
      <c r="E364" s="22"/>
    </row>
    <row r="365" spans="2:5" x14ac:dyDescent="0.3">
      <c r="B365" s="22"/>
      <c r="C365" s="22"/>
      <c r="D365" s="22"/>
      <c r="E365" s="22"/>
    </row>
    <row r="366" spans="2:5" x14ac:dyDescent="0.3">
      <c r="B366" s="22"/>
      <c r="C366" s="22"/>
      <c r="D366" s="22"/>
      <c r="E366" s="22"/>
    </row>
    <row r="367" spans="2:5" x14ac:dyDescent="0.3">
      <c r="B367" s="22"/>
      <c r="C367" s="22"/>
      <c r="D367" s="22"/>
      <c r="E367" s="22"/>
    </row>
    <row r="368" spans="2:5" x14ac:dyDescent="0.3">
      <c r="B368" s="22"/>
      <c r="C368" s="22"/>
      <c r="D368" s="22"/>
      <c r="E368" s="22"/>
    </row>
    <row r="369" spans="2:5" x14ac:dyDescent="0.3">
      <c r="B369" s="22"/>
      <c r="C369" s="22"/>
      <c r="D369" s="22"/>
      <c r="E369" s="22"/>
    </row>
    <row r="370" spans="2:5" x14ac:dyDescent="0.3">
      <c r="B370" s="22"/>
      <c r="C370" s="22"/>
      <c r="D370" s="22"/>
      <c r="E370" s="22"/>
    </row>
    <row r="371" spans="2:5" x14ac:dyDescent="0.3">
      <c r="B371" s="22"/>
      <c r="C371" s="22"/>
      <c r="D371" s="22"/>
      <c r="E371" s="22"/>
    </row>
    <row r="372" spans="2:5" x14ac:dyDescent="0.3">
      <c r="B372" s="22"/>
      <c r="C372" s="22"/>
      <c r="D372" s="22"/>
      <c r="E372" s="22"/>
    </row>
    <row r="373" spans="2:5" x14ac:dyDescent="0.3">
      <c r="B373" s="22"/>
      <c r="C373" s="22"/>
      <c r="D373" s="22"/>
      <c r="E373" s="22"/>
    </row>
    <row r="374" spans="2:5" x14ac:dyDescent="0.3">
      <c r="B374" s="22"/>
      <c r="C374" s="22"/>
      <c r="D374" s="22"/>
      <c r="E374" s="22"/>
    </row>
    <row r="375" spans="2:5" x14ac:dyDescent="0.3">
      <c r="B375" s="22"/>
      <c r="C375" s="22"/>
      <c r="D375" s="22"/>
      <c r="E375" s="22"/>
    </row>
    <row r="376" spans="2:5" x14ac:dyDescent="0.3">
      <c r="B376" s="22"/>
      <c r="C376" s="22"/>
      <c r="D376" s="22"/>
      <c r="E376" s="22"/>
    </row>
    <row r="377" spans="2:5" x14ac:dyDescent="0.3">
      <c r="B377" s="22"/>
      <c r="C377" s="22"/>
      <c r="D377" s="22"/>
      <c r="E377" s="22"/>
    </row>
    <row r="378" spans="2:5" x14ac:dyDescent="0.3">
      <c r="B378" s="22"/>
      <c r="C378" s="22"/>
      <c r="D378" s="22"/>
      <c r="E378" s="22"/>
    </row>
    <row r="379" spans="2:5" x14ac:dyDescent="0.3">
      <c r="B379" s="22"/>
      <c r="C379" s="22"/>
      <c r="D379" s="22"/>
      <c r="E379" s="22"/>
    </row>
    <row r="380" spans="2:5" x14ac:dyDescent="0.3">
      <c r="B380" s="22"/>
      <c r="C380" s="22"/>
      <c r="D380" s="22"/>
      <c r="E380" s="22"/>
    </row>
    <row r="381" spans="2:5" x14ac:dyDescent="0.3">
      <c r="B381" s="22"/>
      <c r="C381" s="22"/>
      <c r="D381" s="22"/>
      <c r="E381" s="22"/>
    </row>
    <row r="382" spans="2:5" x14ac:dyDescent="0.3">
      <c r="B382" s="22"/>
      <c r="C382" s="22"/>
      <c r="D382" s="22"/>
      <c r="E382" s="22"/>
    </row>
    <row r="383" spans="2:5" x14ac:dyDescent="0.3">
      <c r="B383" s="22"/>
      <c r="C383" s="22"/>
      <c r="D383" s="22"/>
      <c r="E383" s="22"/>
    </row>
    <row r="384" spans="2:5" x14ac:dyDescent="0.3">
      <c r="B384" s="22"/>
      <c r="C384" s="22"/>
      <c r="D384" s="22"/>
      <c r="E384" s="22"/>
    </row>
    <row r="385" spans="2:5" x14ac:dyDescent="0.3">
      <c r="B385" s="22"/>
      <c r="C385" s="22"/>
      <c r="D385" s="22"/>
      <c r="E385" s="22"/>
    </row>
    <row r="386" spans="2:5" x14ac:dyDescent="0.3">
      <c r="B386" s="22"/>
      <c r="C386" s="22"/>
      <c r="D386" s="22"/>
      <c r="E386" s="22"/>
    </row>
    <row r="387" spans="2:5" x14ac:dyDescent="0.3">
      <c r="B387" s="22"/>
      <c r="C387" s="22"/>
      <c r="D387" s="22"/>
      <c r="E387" s="22"/>
    </row>
    <row r="388" spans="2:5" x14ac:dyDescent="0.3">
      <c r="B388" s="22"/>
      <c r="C388" s="22"/>
      <c r="D388" s="22"/>
      <c r="E388" s="22"/>
    </row>
    <row r="389" spans="2:5" x14ac:dyDescent="0.3">
      <c r="B389" s="22"/>
      <c r="C389" s="22"/>
      <c r="D389" s="22"/>
      <c r="E389" s="22"/>
    </row>
    <row r="390" spans="2:5" x14ac:dyDescent="0.3">
      <c r="B390" s="22"/>
      <c r="C390" s="22"/>
      <c r="D390" s="22"/>
      <c r="E390" s="22"/>
    </row>
    <row r="391" spans="2:5" x14ac:dyDescent="0.3">
      <c r="B391" s="22"/>
      <c r="C391" s="22"/>
      <c r="D391" s="22"/>
      <c r="E391" s="22"/>
    </row>
    <row r="392" spans="2:5" x14ac:dyDescent="0.3">
      <c r="B392" s="22"/>
      <c r="C392" s="22"/>
      <c r="D392" s="22"/>
      <c r="E392" s="22"/>
    </row>
    <row r="393" spans="2:5" x14ac:dyDescent="0.3">
      <c r="B393" s="22"/>
      <c r="C393" s="22"/>
      <c r="D393" s="22"/>
      <c r="E393" s="22"/>
    </row>
    <row r="394" spans="2:5" x14ac:dyDescent="0.3">
      <c r="B394" s="22"/>
      <c r="C394" s="22"/>
      <c r="D394" s="22"/>
      <c r="E394" s="22"/>
    </row>
    <row r="395" spans="2:5" x14ac:dyDescent="0.3">
      <c r="B395" s="22"/>
      <c r="C395" s="22"/>
      <c r="D395" s="22"/>
      <c r="E395" s="22"/>
    </row>
    <row r="396" spans="2:5" x14ac:dyDescent="0.3">
      <c r="B396" s="22"/>
      <c r="C396" s="22"/>
      <c r="D396" s="22"/>
      <c r="E396" s="22"/>
    </row>
    <row r="397" spans="2:5" x14ac:dyDescent="0.3">
      <c r="B397" s="22"/>
      <c r="C397" s="22"/>
      <c r="D397" s="22"/>
      <c r="E397" s="22"/>
    </row>
    <row r="398" spans="2:5" x14ac:dyDescent="0.3">
      <c r="B398" s="22"/>
      <c r="C398" s="22"/>
      <c r="D398" s="22"/>
      <c r="E398" s="22"/>
    </row>
    <row r="399" spans="2:5" x14ac:dyDescent="0.3">
      <c r="B399" s="22"/>
      <c r="C399" s="22"/>
      <c r="D399" s="22"/>
      <c r="E399" s="22"/>
    </row>
    <row r="400" spans="2:5" x14ac:dyDescent="0.3">
      <c r="B400" s="22"/>
      <c r="C400" s="22"/>
      <c r="D400" s="22"/>
      <c r="E400" s="22"/>
    </row>
    <row r="401" spans="2:5" x14ac:dyDescent="0.3">
      <c r="B401" s="22"/>
      <c r="C401" s="22"/>
      <c r="D401" s="22"/>
      <c r="E401" s="22"/>
    </row>
    <row r="402" spans="2:5" x14ac:dyDescent="0.3">
      <c r="B402" s="22"/>
      <c r="C402" s="22"/>
      <c r="D402" s="22"/>
      <c r="E402" s="22"/>
    </row>
    <row r="403" spans="2:5" x14ac:dyDescent="0.3">
      <c r="B403" s="22"/>
      <c r="C403" s="22"/>
      <c r="D403" s="22"/>
      <c r="E403" s="22"/>
    </row>
    <row r="404" spans="2:5" x14ac:dyDescent="0.3">
      <c r="B404" s="22"/>
      <c r="C404" s="22"/>
      <c r="D404" s="22"/>
      <c r="E404" s="22"/>
    </row>
    <row r="405" spans="2:5" x14ac:dyDescent="0.3">
      <c r="B405" s="22"/>
      <c r="C405" s="22"/>
      <c r="D405" s="22"/>
      <c r="E405" s="22"/>
    </row>
    <row r="406" spans="2:5" x14ac:dyDescent="0.3">
      <c r="B406" s="22"/>
      <c r="C406" s="22"/>
      <c r="D406" s="22"/>
      <c r="E406" s="22"/>
    </row>
    <row r="407" spans="2:5" x14ac:dyDescent="0.3">
      <c r="B407" s="22"/>
      <c r="C407" s="22"/>
      <c r="D407" s="22"/>
      <c r="E407" s="22"/>
    </row>
    <row r="408" spans="2:5" x14ac:dyDescent="0.3">
      <c r="B408" s="22"/>
      <c r="C408" s="22"/>
      <c r="D408" s="22"/>
      <c r="E408" s="22"/>
    </row>
    <row r="409" spans="2:5" x14ac:dyDescent="0.3">
      <c r="B409" s="22"/>
      <c r="C409" s="22"/>
      <c r="D409" s="22"/>
      <c r="E409" s="22"/>
    </row>
    <row r="410" spans="2:5" x14ac:dyDescent="0.3">
      <c r="B410" s="22"/>
      <c r="C410" s="22"/>
      <c r="D410" s="22"/>
      <c r="E410" s="22"/>
    </row>
    <row r="411" spans="2:5" x14ac:dyDescent="0.3">
      <c r="B411" s="22"/>
      <c r="C411" s="22"/>
      <c r="D411" s="22"/>
      <c r="E411" s="22"/>
    </row>
    <row r="412" spans="2:5" x14ac:dyDescent="0.3">
      <c r="B412" s="22"/>
      <c r="C412" s="22"/>
      <c r="D412" s="22"/>
      <c r="E412" s="22"/>
    </row>
    <row r="413" spans="2:5" x14ac:dyDescent="0.3">
      <c r="B413" s="22"/>
      <c r="C413" s="22"/>
      <c r="D413" s="22"/>
      <c r="E413" s="22"/>
    </row>
    <row r="414" spans="2:5" x14ac:dyDescent="0.3">
      <c r="B414" s="22"/>
      <c r="C414" s="22"/>
      <c r="D414" s="22"/>
      <c r="E414" s="22"/>
    </row>
    <row r="415" spans="2:5" x14ac:dyDescent="0.3">
      <c r="B415" s="22"/>
      <c r="C415" s="22"/>
      <c r="D415" s="22"/>
      <c r="E415" s="22"/>
    </row>
    <row r="416" spans="2:5" x14ac:dyDescent="0.3">
      <c r="B416" s="22"/>
      <c r="C416" s="22"/>
      <c r="D416" s="22"/>
      <c r="E416" s="22"/>
    </row>
    <row r="417" spans="2:5" x14ac:dyDescent="0.3">
      <c r="B417" s="22"/>
      <c r="C417" s="22"/>
      <c r="D417" s="22"/>
      <c r="E417" s="22"/>
    </row>
    <row r="418" spans="2:5" x14ac:dyDescent="0.3">
      <c r="B418" s="22"/>
      <c r="C418" s="22"/>
      <c r="D418" s="22"/>
      <c r="E418" s="22"/>
    </row>
    <row r="419" spans="2:5" x14ac:dyDescent="0.3">
      <c r="B419" s="22"/>
      <c r="C419" s="22"/>
      <c r="D419" s="22"/>
      <c r="E419" s="22"/>
    </row>
    <row r="420" spans="2:5" x14ac:dyDescent="0.3">
      <c r="B420" s="22"/>
      <c r="C420" s="22"/>
      <c r="D420" s="22"/>
      <c r="E420" s="22"/>
    </row>
    <row r="421" spans="2:5" x14ac:dyDescent="0.3">
      <c r="B421" s="22"/>
      <c r="C421" s="22"/>
      <c r="D421" s="22"/>
      <c r="E421" s="22"/>
    </row>
    <row r="422" spans="2:5" x14ac:dyDescent="0.3">
      <c r="B422" s="22"/>
      <c r="C422" s="22"/>
      <c r="D422" s="22"/>
      <c r="E422" s="22"/>
    </row>
    <row r="423" spans="2:5" x14ac:dyDescent="0.3">
      <c r="B423" s="22"/>
      <c r="C423" s="22"/>
      <c r="D423" s="22"/>
      <c r="E423" s="22"/>
    </row>
    <row r="424" spans="2:5" x14ac:dyDescent="0.3">
      <c r="B424" s="22"/>
      <c r="C424" s="22"/>
      <c r="D424" s="22"/>
      <c r="E424" s="22"/>
    </row>
    <row r="425" spans="2:5" x14ac:dyDescent="0.3">
      <c r="B425" s="22"/>
      <c r="C425" s="22"/>
      <c r="D425" s="22"/>
      <c r="E425" s="22"/>
    </row>
    <row r="426" spans="2:5" x14ac:dyDescent="0.3">
      <c r="B426" s="22"/>
      <c r="C426" s="22"/>
      <c r="D426" s="22"/>
      <c r="E426" s="22"/>
    </row>
    <row r="427" spans="2:5" x14ac:dyDescent="0.3">
      <c r="B427" s="22"/>
      <c r="C427" s="22"/>
      <c r="D427" s="22"/>
      <c r="E427" s="22"/>
    </row>
    <row r="428" spans="2:5" x14ac:dyDescent="0.3">
      <c r="B428" s="22"/>
      <c r="C428" s="22"/>
      <c r="D428" s="22"/>
      <c r="E428" s="22"/>
    </row>
    <row r="429" spans="2:5" x14ac:dyDescent="0.3">
      <c r="B429" s="22"/>
      <c r="C429" s="22"/>
      <c r="D429" s="22"/>
      <c r="E429" s="22"/>
    </row>
    <row r="430" spans="2:5" x14ac:dyDescent="0.3">
      <c r="B430" s="22"/>
      <c r="C430" s="22"/>
      <c r="D430" s="22"/>
      <c r="E430" s="22"/>
    </row>
    <row r="431" spans="2:5" x14ac:dyDescent="0.3">
      <c r="B431" s="22"/>
      <c r="C431" s="22"/>
      <c r="D431" s="22"/>
      <c r="E431" s="22"/>
    </row>
    <row r="432" spans="2:5" x14ac:dyDescent="0.3">
      <c r="B432" s="22"/>
      <c r="C432" s="22"/>
      <c r="D432" s="22"/>
      <c r="E432" s="22"/>
    </row>
    <row r="433" spans="2:5" x14ac:dyDescent="0.3">
      <c r="B433" s="22"/>
      <c r="C433" s="22"/>
      <c r="D433" s="22"/>
      <c r="E433" s="22"/>
    </row>
    <row r="434" spans="2:5" x14ac:dyDescent="0.3">
      <c r="B434" s="22"/>
      <c r="C434" s="22"/>
      <c r="D434" s="22"/>
      <c r="E434" s="22"/>
    </row>
    <row r="435" spans="2:5" x14ac:dyDescent="0.3">
      <c r="B435" s="22"/>
      <c r="C435" s="22"/>
      <c r="D435" s="22"/>
      <c r="E435" s="22"/>
    </row>
    <row r="436" spans="2:5" x14ac:dyDescent="0.3">
      <c r="B436" s="22"/>
      <c r="C436" s="22"/>
      <c r="D436" s="22"/>
      <c r="E436" s="22"/>
    </row>
    <row r="437" spans="2:5" x14ac:dyDescent="0.3">
      <c r="B437" s="22"/>
      <c r="C437" s="22"/>
      <c r="D437" s="22"/>
      <c r="E437" s="22"/>
    </row>
    <row r="438" spans="2:5" x14ac:dyDescent="0.3">
      <c r="B438" s="22"/>
      <c r="C438" s="22"/>
      <c r="D438" s="22"/>
      <c r="E438" s="22"/>
    </row>
    <row r="439" spans="2:5" x14ac:dyDescent="0.3">
      <c r="B439" s="22"/>
      <c r="C439" s="22"/>
      <c r="D439" s="22"/>
      <c r="E439" s="22"/>
    </row>
    <row r="440" spans="2:5" x14ac:dyDescent="0.3">
      <c r="B440" s="22"/>
      <c r="C440" s="22"/>
      <c r="D440" s="22"/>
      <c r="E440" s="22"/>
    </row>
    <row r="441" spans="2:5" x14ac:dyDescent="0.3">
      <c r="B441" s="22"/>
      <c r="C441" s="22"/>
      <c r="D441" s="22"/>
      <c r="E441" s="22"/>
    </row>
    <row r="442" spans="2:5" x14ac:dyDescent="0.3">
      <c r="B442" s="22"/>
      <c r="C442" s="22"/>
      <c r="D442" s="22"/>
      <c r="E442" s="22"/>
    </row>
    <row r="443" spans="2:5" x14ac:dyDescent="0.3">
      <c r="B443" s="22"/>
      <c r="C443" s="22"/>
      <c r="D443" s="22"/>
      <c r="E443" s="22"/>
    </row>
    <row r="444" spans="2:5" x14ac:dyDescent="0.3">
      <c r="B444" s="22"/>
      <c r="C444" s="22"/>
      <c r="D444" s="22"/>
      <c r="E444" s="22"/>
    </row>
    <row r="445" spans="2:5" x14ac:dyDescent="0.3">
      <c r="B445" s="22"/>
      <c r="C445" s="22"/>
      <c r="D445" s="22"/>
      <c r="E445" s="22"/>
    </row>
    <row r="446" spans="2:5" x14ac:dyDescent="0.3">
      <c r="B446" s="22"/>
      <c r="C446" s="22"/>
      <c r="D446" s="22"/>
      <c r="E446" s="22"/>
    </row>
    <row r="447" spans="2:5" x14ac:dyDescent="0.3">
      <c r="B447" s="22"/>
      <c r="C447" s="22"/>
      <c r="D447" s="22"/>
      <c r="E447" s="22"/>
    </row>
    <row r="448" spans="2:5" x14ac:dyDescent="0.3">
      <c r="B448" s="22"/>
      <c r="C448" s="22"/>
      <c r="D448" s="22"/>
      <c r="E448" s="22"/>
    </row>
    <row r="449" spans="2:5" x14ac:dyDescent="0.3">
      <c r="B449" s="22"/>
      <c r="C449" s="22"/>
      <c r="D449" s="22"/>
      <c r="E449" s="22"/>
    </row>
    <row r="450" spans="2:5" x14ac:dyDescent="0.3">
      <c r="B450" s="22"/>
      <c r="C450" s="22"/>
      <c r="D450" s="22"/>
      <c r="E450" s="22"/>
    </row>
    <row r="451" spans="2:5" x14ac:dyDescent="0.3">
      <c r="B451" s="22"/>
      <c r="C451" s="22"/>
      <c r="D451" s="22"/>
      <c r="E451" s="22"/>
    </row>
    <row r="452" spans="2:5" x14ac:dyDescent="0.3">
      <c r="B452" s="22"/>
      <c r="C452" s="22"/>
      <c r="D452" s="22"/>
      <c r="E452" s="22"/>
    </row>
    <row r="453" spans="2:5" x14ac:dyDescent="0.3">
      <c r="B453" s="22"/>
      <c r="C453" s="22"/>
      <c r="D453" s="22"/>
      <c r="E453" s="22"/>
    </row>
    <row r="454" spans="2:5" x14ac:dyDescent="0.3">
      <c r="B454" s="22"/>
      <c r="C454" s="22"/>
      <c r="D454" s="22"/>
      <c r="E454" s="22"/>
    </row>
    <row r="455" spans="2:5" x14ac:dyDescent="0.3">
      <c r="B455" s="22"/>
      <c r="C455" s="22"/>
      <c r="D455" s="22"/>
      <c r="E455" s="22"/>
    </row>
    <row r="456" spans="2:5" x14ac:dyDescent="0.3">
      <c r="B456" s="22"/>
      <c r="C456" s="22"/>
      <c r="D456" s="22"/>
      <c r="E456" s="22"/>
    </row>
    <row r="457" spans="2:5" x14ac:dyDescent="0.3">
      <c r="B457" s="22"/>
      <c r="C457" s="22"/>
      <c r="D457" s="22"/>
      <c r="E457" s="22"/>
    </row>
    <row r="458" spans="2:5" x14ac:dyDescent="0.3">
      <c r="B458" s="22"/>
      <c r="C458" s="22"/>
      <c r="D458" s="22"/>
      <c r="E458" s="22"/>
    </row>
    <row r="459" spans="2:5" x14ac:dyDescent="0.3">
      <c r="B459" s="22"/>
      <c r="C459" s="22"/>
      <c r="D459" s="22"/>
      <c r="E459" s="22"/>
    </row>
    <row r="460" spans="2:5" x14ac:dyDescent="0.3">
      <c r="B460" s="22"/>
      <c r="C460" s="22"/>
      <c r="D460" s="22"/>
      <c r="E460" s="22"/>
    </row>
    <row r="461" spans="2:5" x14ac:dyDescent="0.3">
      <c r="B461" s="22"/>
      <c r="C461" s="22"/>
      <c r="D461" s="22"/>
      <c r="E461" s="22"/>
    </row>
    <row r="462" spans="2:5" x14ac:dyDescent="0.3">
      <c r="B462" s="22"/>
      <c r="C462" s="22"/>
      <c r="D462" s="22"/>
      <c r="E462" s="22"/>
    </row>
    <row r="463" spans="2:5" x14ac:dyDescent="0.3">
      <c r="B463" s="22"/>
      <c r="C463" s="22"/>
      <c r="D463" s="22"/>
      <c r="E463" s="22"/>
    </row>
    <row r="464" spans="2:5" x14ac:dyDescent="0.3">
      <c r="B464" s="22"/>
      <c r="C464" s="22"/>
      <c r="D464" s="22"/>
      <c r="E464" s="22"/>
    </row>
    <row r="465" spans="2:5" x14ac:dyDescent="0.3">
      <c r="B465" s="22"/>
      <c r="C465" s="22"/>
      <c r="D465" s="22"/>
      <c r="E465" s="22"/>
    </row>
    <row r="466" spans="2:5" x14ac:dyDescent="0.3">
      <c r="B466" s="22"/>
      <c r="C466" s="22"/>
      <c r="D466" s="22"/>
      <c r="E466" s="22"/>
    </row>
    <row r="467" spans="2:5" x14ac:dyDescent="0.3">
      <c r="B467" s="22"/>
      <c r="C467" s="22"/>
      <c r="D467" s="22"/>
      <c r="E467" s="22"/>
    </row>
    <row r="468" spans="2:5" x14ac:dyDescent="0.3">
      <c r="B468" s="22"/>
      <c r="C468" s="22"/>
      <c r="D468" s="22"/>
      <c r="E468" s="22"/>
    </row>
    <row r="469" spans="2:5" x14ac:dyDescent="0.3">
      <c r="B469" s="22"/>
      <c r="C469" s="22"/>
      <c r="D469" s="22"/>
      <c r="E469" s="22"/>
    </row>
    <row r="470" spans="2:5" x14ac:dyDescent="0.3">
      <c r="B470" s="22"/>
      <c r="C470" s="22"/>
      <c r="D470" s="22"/>
      <c r="E470" s="22"/>
    </row>
    <row r="471" spans="2:5" x14ac:dyDescent="0.3">
      <c r="B471" s="22"/>
      <c r="C471" s="22"/>
      <c r="D471" s="22"/>
      <c r="E471" s="22"/>
    </row>
    <row r="472" spans="2:5" x14ac:dyDescent="0.3">
      <c r="B472" s="22"/>
      <c r="C472" s="22"/>
      <c r="D472" s="22"/>
      <c r="E472" s="22"/>
    </row>
    <row r="473" spans="2:5" x14ac:dyDescent="0.3">
      <c r="B473" s="22"/>
      <c r="C473" s="22"/>
      <c r="D473" s="22"/>
      <c r="E473" s="22"/>
    </row>
    <row r="474" spans="2:5" x14ac:dyDescent="0.3">
      <c r="B474" s="22"/>
      <c r="C474" s="22"/>
      <c r="D474" s="22"/>
      <c r="E474" s="22"/>
    </row>
    <row r="475" spans="2:5" x14ac:dyDescent="0.3">
      <c r="B475" s="22"/>
      <c r="C475" s="22"/>
      <c r="D475" s="22"/>
      <c r="E475" s="22"/>
    </row>
    <row r="476" spans="2:5" x14ac:dyDescent="0.3">
      <c r="B476" s="22"/>
      <c r="C476" s="22"/>
      <c r="D476" s="22"/>
      <c r="E476" s="22"/>
    </row>
    <row r="477" spans="2:5" x14ac:dyDescent="0.3">
      <c r="B477" s="22"/>
      <c r="C477" s="22"/>
      <c r="D477" s="22"/>
      <c r="E477" s="22"/>
    </row>
    <row r="478" spans="2:5" x14ac:dyDescent="0.3">
      <c r="B478" s="22"/>
      <c r="C478" s="22"/>
      <c r="D478" s="22"/>
      <c r="E478" s="22"/>
    </row>
    <row r="479" spans="2:5" x14ac:dyDescent="0.3">
      <c r="B479" s="22"/>
      <c r="C479" s="22"/>
      <c r="D479" s="22"/>
      <c r="E479" s="22"/>
    </row>
    <row r="480" spans="2:5" x14ac:dyDescent="0.3">
      <c r="B480" s="22"/>
      <c r="C480" s="22"/>
      <c r="D480" s="22"/>
      <c r="E480" s="22"/>
    </row>
    <row r="481" spans="2:5" x14ac:dyDescent="0.3">
      <c r="B481" s="22"/>
      <c r="C481" s="22"/>
      <c r="D481" s="22"/>
      <c r="E481" s="22"/>
    </row>
    <row r="482" spans="2:5" x14ac:dyDescent="0.3">
      <c r="B482" s="22"/>
      <c r="C482" s="22"/>
      <c r="D482" s="22"/>
      <c r="E482" s="22"/>
    </row>
    <row r="483" spans="2:5" x14ac:dyDescent="0.3">
      <c r="B483" s="22"/>
      <c r="C483" s="22"/>
      <c r="D483" s="22"/>
      <c r="E483" s="22"/>
    </row>
    <row r="484" spans="2:5" x14ac:dyDescent="0.3">
      <c r="B484" s="22"/>
      <c r="C484" s="22"/>
      <c r="D484" s="22"/>
      <c r="E484" s="22"/>
    </row>
    <row r="485" spans="2:5" x14ac:dyDescent="0.3">
      <c r="B485" s="22"/>
      <c r="C485" s="22"/>
      <c r="D485" s="22"/>
      <c r="E485" s="22"/>
    </row>
    <row r="486" spans="2:5" x14ac:dyDescent="0.3">
      <c r="B486" s="22"/>
      <c r="C486" s="22"/>
      <c r="D486" s="22"/>
      <c r="E486" s="22"/>
    </row>
    <row r="487" spans="2:5" x14ac:dyDescent="0.3">
      <c r="B487" s="22"/>
      <c r="C487" s="22"/>
      <c r="D487" s="22"/>
      <c r="E487" s="22"/>
    </row>
    <row r="488" spans="2:5" x14ac:dyDescent="0.3">
      <c r="B488" s="22"/>
      <c r="C488" s="22"/>
      <c r="D488" s="22"/>
      <c r="E488" s="22"/>
    </row>
    <row r="489" spans="2:5" x14ac:dyDescent="0.3">
      <c r="B489" s="22"/>
      <c r="C489" s="22"/>
      <c r="D489" s="22"/>
      <c r="E489" s="22"/>
    </row>
    <row r="490" spans="2:5" x14ac:dyDescent="0.3">
      <c r="B490" s="22"/>
      <c r="C490" s="22"/>
      <c r="D490" s="22"/>
      <c r="E490" s="22"/>
    </row>
    <row r="491" spans="2:5" x14ac:dyDescent="0.3">
      <c r="B491" s="22"/>
      <c r="C491" s="22"/>
      <c r="D491" s="22"/>
      <c r="E491" s="22"/>
    </row>
    <row r="492" spans="2:5" x14ac:dyDescent="0.3">
      <c r="B492" s="22"/>
      <c r="C492" s="22"/>
      <c r="D492" s="22"/>
      <c r="E492" s="22"/>
    </row>
    <row r="493" spans="2:5" x14ac:dyDescent="0.3">
      <c r="B493" s="22"/>
      <c r="C493" s="22"/>
      <c r="D493" s="22"/>
      <c r="E493" s="22"/>
    </row>
    <row r="494" spans="2:5" x14ac:dyDescent="0.3">
      <c r="B494" s="22"/>
      <c r="C494" s="22"/>
      <c r="D494" s="22"/>
      <c r="E494" s="22"/>
    </row>
    <row r="495" spans="2:5" x14ac:dyDescent="0.3">
      <c r="B495" s="22"/>
      <c r="C495" s="22"/>
      <c r="D495" s="22"/>
      <c r="E495" s="22"/>
    </row>
    <row r="496" spans="2:5" x14ac:dyDescent="0.3">
      <c r="B496" s="22"/>
      <c r="C496" s="22"/>
      <c r="D496" s="22"/>
      <c r="E496" s="22"/>
    </row>
    <row r="497" spans="2:5" x14ac:dyDescent="0.3">
      <c r="B497" s="22"/>
      <c r="C497" s="22"/>
      <c r="D497" s="22"/>
      <c r="E497" s="22"/>
    </row>
    <row r="498" spans="2:5" x14ac:dyDescent="0.3">
      <c r="B498" s="22"/>
      <c r="C498" s="22"/>
      <c r="D498" s="22"/>
      <c r="E498" s="22"/>
    </row>
    <row r="499" spans="2:5" x14ac:dyDescent="0.3">
      <c r="B499" s="22"/>
      <c r="C499" s="22"/>
      <c r="D499" s="22"/>
      <c r="E499" s="22"/>
    </row>
    <row r="500" spans="2:5" x14ac:dyDescent="0.3">
      <c r="B500" s="22"/>
      <c r="C500" s="22"/>
      <c r="D500" s="22"/>
      <c r="E500" s="22"/>
    </row>
    <row r="501" spans="2:5" x14ac:dyDescent="0.3">
      <c r="B501" s="22"/>
      <c r="C501" s="22"/>
      <c r="D501" s="22"/>
      <c r="E501" s="22"/>
    </row>
    <row r="502" spans="2:5" x14ac:dyDescent="0.3">
      <c r="B502" s="22"/>
      <c r="C502" s="22"/>
      <c r="D502" s="22"/>
      <c r="E502" s="22"/>
    </row>
    <row r="503" spans="2:5" x14ac:dyDescent="0.3">
      <c r="B503" s="22"/>
      <c r="C503" s="22"/>
      <c r="D503" s="22"/>
      <c r="E503" s="22"/>
    </row>
    <row r="504" spans="2:5" x14ac:dyDescent="0.3">
      <c r="B504" s="22"/>
      <c r="C504" s="22"/>
      <c r="D504" s="22"/>
      <c r="E504" s="22"/>
    </row>
    <row r="505" spans="2:5" x14ac:dyDescent="0.3">
      <c r="B505" s="22"/>
      <c r="C505" s="22"/>
      <c r="D505" s="22"/>
      <c r="E505" s="22"/>
    </row>
    <row r="506" spans="2:5" x14ac:dyDescent="0.3">
      <c r="B506" s="22"/>
      <c r="C506" s="22"/>
      <c r="D506" s="22"/>
      <c r="E506" s="22"/>
    </row>
    <row r="507" spans="2:5" x14ac:dyDescent="0.3">
      <c r="B507" s="22"/>
      <c r="C507" s="22"/>
      <c r="D507" s="22"/>
      <c r="E507" s="22"/>
    </row>
    <row r="508" spans="2:5" x14ac:dyDescent="0.3">
      <c r="B508" s="22"/>
      <c r="C508" s="22"/>
      <c r="D508" s="22"/>
      <c r="E508" s="22"/>
    </row>
    <row r="509" spans="2:5" x14ac:dyDescent="0.3">
      <c r="B509" s="22"/>
      <c r="C509" s="22"/>
      <c r="D509" s="22"/>
      <c r="E509" s="22"/>
    </row>
    <row r="510" spans="2:5" x14ac:dyDescent="0.3">
      <c r="B510" s="22"/>
      <c r="C510" s="22"/>
      <c r="D510" s="22"/>
      <c r="E510" s="22"/>
    </row>
    <row r="511" spans="2:5" x14ac:dyDescent="0.3">
      <c r="B511" s="22"/>
      <c r="C511" s="22"/>
      <c r="D511" s="22"/>
      <c r="E511" s="22"/>
    </row>
    <row r="512" spans="2:5" x14ac:dyDescent="0.3">
      <c r="B512" s="22"/>
      <c r="C512" s="22"/>
      <c r="D512" s="22"/>
      <c r="E512" s="22"/>
    </row>
    <row r="513" spans="2:5" x14ac:dyDescent="0.3">
      <c r="B513" s="22"/>
      <c r="C513" s="22"/>
      <c r="D513" s="22"/>
      <c r="E513" s="22"/>
    </row>
    <row r="514" spans="2:5" x14ac:dyDescent="0.3">
      <c r="B514" s="22"/>
      <c r="C514" s="22"/>
      <c r="D514" s="22"/>
      <c r="E514" s="22"/>
    </row>
    <row r="515" spans="2:5" x14ac:dyDescent="0.3">
      <c r="B515" s="22"/>
      <c r="C515" s="22"/>
      <c r="D515" s="22"/>
      <c r="E515" s="22"/>
    </row>
    <row r="516" spans="2:5" x14ac:dyDescent="0.3">
      <c r="B516" s="22"/>
      <c r="C516" s="22"/>
      <c r="D516" s="22"/>
      <c r="E516" s="22"/>
    </row>
    <row r="517" spans="2:5" x14ac:dyDescent="0.3">
      <c r="B517" s="22"/>
      <c r="C517" s="22"/>
      <c r="D517" s="22"/>
      <c r="E517" s="22"/>
    </row>
    <row r="518" spans="2:5" x14ac:dyDescent="0.3">
      <c r="B518" s="22"/>
      <c r="C518" s="22"/>
      <c r="D518" s="22"/>
      <c r="E518" s="22"/>
    </row>
    <row r="519" spans="2:5" x14ac:dyDescent="0.3">
      <c r="B519" s="22"/>
      <c r="C519" s="22"/>
      <c r="D519" s="22"/>
      <c r="E519" s="22"/>
    </row>
    <row r="520" spans="2:5" x14ac:dyDescent="0.3">
      <c r="B520" s="22"/>
      <c r="C520" s="22"/>
      <c r="D520" s="22"/>
      <c r="E520" s="22"/>
    </row>
    <row r="521" spans="2:5" x14ac:dyDescent="0.3">
      <c r="B521" s="22"/>
      <c r="C521" s="22"/>
      <c r="D521" s="22"/>
      <c r="E521" s="22"/>
    </row>
    <row r="522" spans="2:5" x14ac:dyDescent="0.3">
      <c r="B522" s="22"/>
      <c r="C522" s="22"/>
      <c r="D522" s="22"/>
      <c r="E522" s="22"/>
    </row>
    <row r="523" spans="2:5" x14ac:dyDescent="0.3">
      <c r="B523" s="22"/>
      <c r="C523" s="22"/>
      <c r="D523" s="22"/>
      <c r="E523" s="22"/>
    </row>
    <row r="524" spans="2:5" x14ac:dyDescent="0.3">
      <c r="B524" s="22"/>
      <c r="C524" s="22"/>
      <c r="D524" s="22"/>
      <c r="E524" s="22"/>
    </row>
    <row r="525" spans="2:5" x14ac:dyDescent="0.3">
      <c r="B525" s="22"/>
      <c r="C525" s="22"/>
      <c r="D525" s="22"/>
      <c r="E525" s="22"/>
    </row>
    <row r="526" spans="2:5" x14ac:dyDescent="0.3">
      <c r="B526" s="22"/>
      <c r="C526" s="22"/>
      <c r="D526" s="22"/>
      <c r="E526" s="22"/>
    </row>
    <row r="527" spans="2:5" x14ac:dyDescent="0.3">
      <c r="B527" s="22"/>
      <c r="C527" s="22"/>
      <c r="D527" s="22"/>
      <c r="E527" s="22"/>
    </row>
    <row r="528" spans="2:5" x14ac:dyDescent="0.3">
      <c r="B528" s="22"/>
      <c r="C528" s="22"/>
      <c r="D528" s="22"/>
      <c r="E528" s="22"/>
    </row>
    <row r="529" spans="2:5" x14ac:dyDescent="0.3">
      <c r="B529" s="22"/>
      <c r="C529" s="22"/>
      <c r="D529" s="22"/>
      <c r="E529" s="22"/>
    </row>
    <row r="530" spans="2:5" x14ac:dyDescent="0.3">
      <c r="B530" s="22"/>
      <c r="C530" s="22"/>
      <c r="D530" s="22"/>
      <c r="E530" s="22"/>
    </row>
    <row r="531" spans="2:5" x14ac:dyDescent="0.3">
      <c r="B531" s="22"/>
      <c r="C531" s="22"/>
      <c r="D531" s="22"/>
      <c r="E531" s="22"/>
    </row>
    <row r="532" spans="2:5" x14ac:dyDescent="0.3">
      <c r="B532" s="22"/>
      <c r="C532" s="22"/>
      <c r="D532" s="22"/>
      <c r="E532" s="22"/>
    </row>
    <row r="533" spans="2:5" x14ac:dyDescent="0.3">
      <c r="B533" s="22"/>
      <c r="C533" s="22"/>
      <c r="D533" s="22"/>
      <c r="E533" s="22"/>
    </row>
    <row r="534" spans="2:5" x14ac:dyDescent="0.3">
      <c r="B534" s="22"/>
      <c r="C534" s="22"/>
      <c r="D534" s="22"/>
      <c r="E534" s="22"/>
    </row>
    <row r="535" spans="2:5" x14ac:dyDescent="0.3">
      <c r="B535" s="22"/>
      <c r="C535" s="22"/>
      <c r="D535" s="22"/>
      <c r="E535" s="22"/>
    </row>
    <row r="536" spans="2:5" x14ac:dyDescent="0.3">
      <c r="B536" s="22"/>
      <c r="C536" s="22"/>
      <c r="D536" s="22"/>
      <c r="E536" s="22"/>
    </row>
    <row r="537" spans="2:5" x14ac:dyDescent="0.3">
      <c r="B537" s="22"/>
      <c r="C537" s="22"/>
      <c r="D537" s="22"/>
      <c r="E537" s="22"/>
    </row>
    <row r="538" spans="2:5" x14ac:dyDescent="0.3">
      <c r="B538" s="22"/>
      <c r="C538" s="22"/>
      <c r="D538" s="22"/>
      <c r="E538" s="22"/>
    </row>
    <row r="539" spans="2:5" x14ac:dyDescent="0.3">
      <c r="B539" s="22"/>
      <c r="C539" s="22"/>
      <c r="D539" s="22"/>
      <c r="E539" s="22"/>
    </row>
    <row r="540" spans="2:5" x14ac:dyDescent="0.3">
      <c r="B540" s="22"/>
      <c r="C540" s="22"/>
      <c r="D540" s="22"/>
      <c r="E540" s="22"/>
    </row>
    <row r="541" spans="2:5" x14ac:dyDescent="0.3">
      <c r="B541" s="22"/>
      <c r="C541" s="22"/>
      <c r="D541" s="22"/>
      <c r="E541" s="22"/>
    </row>
    <row r="542" spans="2:5" x14ac:dyDescent="0.3">
      <c r="B542" s="22"/>
      <c r="C542" s="22"/>
      <c r="D542" s="22"/>
      <c r="E542" s="22"/>
    </row>
    <row r="543" spans="2:5" x14ac:dyDescent="0.3">
      <c r="B543" s="22"/>
      <c r="C543" s="22"/>
      <c r="D543" s="22"/>
      <c r="E543" s="22"/>
    </row>
    <row r="544" spans="2:5" x14ac:dyDescent="0.3">
      <c r="B544" s="22"/>
      <c r="C544" s="22"/>
      <c r="D544" s="22"/>
      <c r="E544" s="22"/>
    </row>
    <row r="545" spans="2:5" x14ac:dyDescent="0.3">
      <c r="B545" s="22"/>
      <c r="C545" s="22"/>
      <c r="D545" s="22"/>
      <c r="E545" s="22"/>
    </row>
    <row r="546" spans="2:5" x14ac:dyDescent="0.3">
      <c r="B546" s="22"/>
      <c r="C546" s="22"/>
      <c r="D546" s="22"/>
      <c r="E546" s="22"/>
    </row>
    <row r="547" spans="2:5" x14ac:dyDescent="0.3">
      <c r="B547" s="22"/>
      <c r="C547" s="22"/>
      <c r="D547" s="22"/>
      <c r="E547" s="22"/>
    </row>
    <row r="548" spans="2:5" x14ac:dyDescent="0.3">
      <c r="B548" s="22"/>
      <c r="C548" s="22"/>
      <c r="D548" s="22"/>
      <c r="E548" s="22"/>
    </row>
    <row r="549" spans="2:5" x14ac:dyDescent="0.3">
      <c r="B549" s="22"/>
      <c r="C549" s="22"/>
      <c r="D549" s="22"/>
      <c r="E549" s="22"/>
    </row>
    <row r="550" spans="2:5" x14ac:dyDescent="0.3">
      <c r="B550" s="22"/>
      <c r="C550" s="22"/>
      <c r="D550" s="22"/>
      <c r="E550" s="22"/>
    </row>
    <row r="551" spans="2:5" x14ac:dyDescent="0.3">
      <c r="B551" s="22"/>
      <c r="C551" s="22"/>
      <c r="D551" s="22"/>
      <c r="E551" s="22"/>
    </row>
    <row r="552" spans="2:5" x14ac:dyDescent="0.3">
      <c r="B552" s="22"/>
      <c r="C552" s="22"/>
      <c r="D552" s="22"/>
      <c r="E552" s="22"/>
    </row>
    <row r="553" spans="2:5" x14ac:dyDescent="0.3">
      <c r="B553" s="22"/>
      <c r="C553" s="22"/>
      <c r="D553" s="22"/>
      <c r="E553" s="22"/>
    </row>
    <row r="554" spans="2:5" x14ac:dyDescent="0.3">
      <c r="B554" s="22"/>
      <c r="C554" s="22"/>
      <c r="D554" s="22"/>
      <c r="E554" s="22"/>
    </row>
    <row r="555" spans="2:5" x14ac:dyDescent="0.3">
      <c r="B555" s="22"/>
      <c r="C555" s="22"/>
      <c r="D555" s="22"/>
      <c r="E555" s="22"/>
    </row>
    <row r="556" spans="2:5" x14ac:dyDescent="0.3">
      <c r="B556" s="22"/>
      <c r="C556" s="22"/>
      <c r="D556" s="22"/>
      <c r="E556" s="22"/>
    </row>
    <row r="557" spans="2:5" x14ac:dyDescent="0.3">
      <c r="B557" s="22"/>
      <c r="C557" s="22"/>
      <c r="D557" s="22"/>
      <c r="E557" s="22"/>
    </row>
    <row r="558" spans="2:5" x14ac:dyDescent="0.3">
      <c r="B558" s="22"/>
      <c r="C558" s="22"/>
      <c r="D558" s="22"/>
      <c r="E558" s="22"/>
    </row>
    <row r="559" spans="2:5" x14ac:dyDescent="0.3">
      <c r="B559" s="22"/>
      <c r="C559" s="22"/>
      <c r="D559" s="22"/>
      <c r="E559" s="22"/>
    </row>
    <row r="560" spans="2:5" x14ac:dyDescent="0.3">
      <c r="B560" s="22"/>
      <c r="C560" s="22"/>
      <c r="D560" s="22"/>
      <c r="E560" s="22"/>
    </row>
    <row r="561" spans="2:5" x14ac:dyDescent="0.3">
      <c r="B561" s="22"/>
      <c r="C561" s="22"/>
      <c r="D561" s="22"/>
      <c r="E561" s="22"/>
    </row>
    <row r="562" spans="2:5" x14ac:dyDescent="0.3">
      <c r="B562" s="22"/>
      <c r="C562" s="22"/>
      <c r="D562" s="22"/>
      <c r="E562" s="22"/>
    </row>
    <row r="563" spans="2:5" x14ac:dyDescent="0.3">
      <c r="B563" s="22"/>
      <c r="C563" s="22"/>
      <c r="D563" s="22"/>
      <c r="E563" s="22"/>
    </row>
    <row r="564" spans="2:5" x14ac:dyDescent="0.3">
      <c r="B564" s="22"/>
      <c r="C564" s="22"/>
      <c r="D564" s="22"/>
      <c r="E564" s="22"/>
    </row>
    <row r="565" spans="2:5" x14ac:dyDescent="0.3">
      <c r="B565" s="22"/>
      <c r="C565" s="22"/>
      <c r="D565" s="22"/>
      <c r="E565" s="22"/>
    </row>
    <row r="566" spans="2:5" x14ac:dyDescent="0.3">
      <c r="B566" s="22"/>
      <c r="C566" s="22"/>
      <c r="D566" s="22"/>
      <c r="E566" s="22"/>
    </row>
    <row r="567" spans="2:5" x14ac:dyDescent="0.3">
      <c r="B567" s="22"/>
      <c r="C567" s="22"/>
      <c r="D567" s="22"/>
      <c r="E567" s="22"/>
    </row>
    <row r="568" spans="2:5" x14ac:dyDescent="0.3">
      <c r="B568" s="22"/>
      <c r="C568" s="22"/>
      <c r="D568" s="22"/>
      <c r="E568" s="22"/>
    </row>
    <row r="569" spans="2:5" x14ac:dyDescent="0.3">
      <c r="B569" s="22"/>
      <c r="C569" s="22"/>
      <c r="D569" s="22"/>
      <c r="E569" s="22"/>
    </row>
    <row r="570" spans="2:5" x14ac:dyDescent="0.3">
      <c r="B570" s="22"/>
      <c r="C570" s="22"/>
      <c r="D570" s="22"/>
      <c r="E570" s="22"/>
    </row>
    <row r="571" spans="2:5" x14ac:dyDescent="0.3">
      <c r="B571" s="22"/>
      <c r="C571" s="22"/>
      <c r="D571" s="22"/>
      <c r="E571" s="22"/>
    </row>
    <row r="572" spans="2:5" x14ac:dyDescent="0.3">
      <c r="B572" s="22"/>
      <c r="C572" s="22"/>
      <c r="D572" s="22"/>
      <c r="E572" s="22"/>
    </row>
    <row r="573" spans="2:5" x14ac:dyDescent="0.3">
      <c r="B573" s="22"/>
      <c r="C573" s="22"/>
      <c r="D573" s="22"/>
      <c r="E573" s="22"/>
    </row>
    <row r="574" spans="2:5" x14ac:dyDescent="0.3">
      <c r="B574" s="22"/>
      <c r="C574" s="22"/>
      <c r="D574" s="22"/>
      <c r="E574" s="22"/>
    </row>
    <row r="575" spans="2:5" x14ac:dyDescent="0.3">
      <c r="B575" s="22"/>
      <c r="C575" s="22"/>
      <c r="D575" s="22"/>
      <c r="E575" s="22"/>
    </row>
    <row r="576" spans="2:5" x14ac:dyDescent="0.3">
      <c r="B576" s="22"/>
      <c r="C576" s="22"/>
      <c r="D576" s="22"/>
      <c r="E576" s="22"/>
    </row>
    <row r="577" spans="2:5" x14ac:dyDescent="0.3">
      <c r="B577" s="22"/>
      <c r="C577" s="22"/>
      <c r="D577" s="22"/>
      <c r="E577" s="22"/>
    </row>
    <row r="578" spans="2:5" x14ac:dyDescent="0.3">
      <c r="B578" s="22"/>
      <c r="C578" s="22"/>
      <c r="D578" s="22"/>
      <c r="E578" s="22"/>
    </row>
    <row r="579" spans="2:5" x14ac:dyDescent="0.3">
      <c r="B579" s="22"/>
      <c r="C579" s="22"/>
      <c r="D579" s="22"/>
      <c r="E579" s="22"/>
    </row>
    <row r="580" spans="2:5" x14ac:dyDescent="0.3">
      <c r="B580" s="22"/>
      <c r="C580" s="22"/>
      <c r="D580" s="22"/>
      <c r="E580" s="22"/>
    </row>
    <row r="581" spans="2:5" x14ac:dyDescent="0.3">
      <c r="B581" s="22"/>
      <c r="C581" s="22"/>
      <c r="D581" s="22"/>
      <c r="E581" s="22"/>
    </row>
    <row r="582" spans="2:5" x14ac:dyDescent="0.3">
      <c r="B582" s="22"/>
      <c r="C582" s="22"/>
      <c r="D582" s="22"/>
      <c r="E582" s="22"/>
    </row>
  </sheetData>
  <mergeCells count="9">
    <mergeCell ref="B294:E294"/>
    <mergeCell ref="B297:E297"/>
    <mergeCell ref="B6:B8"/>
    <mergeCell ref="C6:E6"/>
    <mergeCell ref="B1:E1"/>
    <mergeCell ref="B2:E2"/>
    <mergeCell ref="B3:E3"/>
    <mergeCell ref="B4:E4"/>
    <mergeCell ref="B293:E29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01FCC508ACD8D408D381CCB83841070" ma:contentTypeVersion="10" ma:contentTypeDescription="Izveidot jaunu dokumentu." ma:contentTypeScope="" ma:versionID="646ecd8eea7a215b9c50cfed12aad5c8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934262f53309dcd2d9a4417f183ba147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C26CB-BE47-485A-8181-26A6CFA4F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17AE70-7DF7-40C5-AE2E-01D68976D15A}">
  <ds:schemaRefs>
    <ds:schemaRef ds:uri="http://schemas.microsoft.com/office/2006/metadata/properties"/>
    <ds:schemaRef ds:uri="http://schemas.microsoft.com/office/infopath/2007/PartnerControls"/>
    <ds:schemaRef ds:uri="b7021668-8d50-414f-bba0-ab85a371fe90"/>
    <ds:schemaRef ds:uri="96b3264a-707d-4510-a6e6-8facd821b6ed"/>
  </ds:schemaRefs>
</ds:datastoreItem>
</file>

<file path=customXml/itemProps3.xml><?xml version="1.0" encoding="utf-8"?>
<ds:datastoreItem xmlns:ds="http://schemas.openxmlformats.org/officeDocument/2006/customXml" ds:itemID="{F2EE4EC9-6D72-42A6-B4E8-678D3DAB8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LTV_1.1.pielikums</vt:lpstr>
      <vt:lpstr>LR_1.1._pielikums</vt:lpstr>
      <vt:lpstr>LR_1.1._pielikums!Print_Area</vt:lpstr>
      <vt:lpstr>LTV_1.1.pielikums!Print_Area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Aija Čerikova</cp:lastModifiedBy>
  <dcterms:created xsi:type="dcterms:W3CDTF">2026-02-05T05:52:40Z</dcterms:created>
  <dcterms:modified xsi:type="dcterms:W3CDTF">2026-02-24T10:04:51Z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0x010100A01FCC508ACD8D408D381CCB83841070</vt:lpwstr>
  </property>
  <property fmtid="{D5CDD505-2E9C-101B-9397-08002B2CF9AE}" pid="3" name="MediaServiceImageTags">
    <vt:lpwstr/>
  </property>
</Properties>
</file>