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lvita.bataraga\Desktop\Zinosanai_Padomes sede_30_12_2025\Gada plāns\Pielikumi\"/>
    </mc:Choice>
  </mc:AlternateContent>
  <xr:revisionPtr revIDLastSave="0" documentId="8_{B120CED0-F359-4174-8C79-1BF8D7E76FEB}" xr6:coauthVersionLast="47" xr6:coauthVersionMax="47" xr10:uidLastSave="{00000000-0000-0000-0000-000000000000}"/>
  <bookViews>
    <workbookView xWindow="-110" yWindow="-110" windowWidth="19420" windowHeight="10300" xr2:uid="{557D5061-6BE7-4411-B6A2-BF3BAD4CC67D}"/>
  </bookViews>
  <sheets>
    <sheet name="SP_NPL_EKK" sheetId="6" r:id="rId1"/>
  </sheets>
  <definedNames>
    <definedName name="_xlnm._FilterDatabase" localSheetId="0" hidden="1">SP_NPL_EKK!$A$1:$A$154</definedName>
    <definedName name="_xlnm.Print_Titles" localSheetId="0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" i="6" l="1"/>
  <c r="L25" i="6" l="1"/>
  <c r="L24" i="6" s="1"/>
  <c r="L34" i="6"/>
  <c r="L33" i="6"/>
  <c r="L32" i="6"/>
  <c r="L31" i="6"/>
  <c r="L30" i="6"/>
  <c r="L29" i="6"/>
  <c r="L28" i="6"/>
  <c r="L27" i="6"/>
  <c r="L35" i="6"/>
  <c r="L37" i="6"/>
  <c r="L39" i="6"/>
  <c r="L40" i="6"/>
  <c r="L41" i="6"/>
  <c r="L18" i="6"/>
  <c r="L16" i="6"/>
  <c r="L14" i="6"/>
  <c r="L13" i="6"/>
  <c r="L12" i="6"/>
  <c r="J11" i="6" l="1"/>
  <c r="H11" i="6"/>
  <c r="F11" i="6"/>
  <c r="D11" i="6"/>
  <c r="L11" i="6" l="1"/>
  <c r="E135" i="6" l="1"/>
  <c r="F135" i="6"/>
  <c r="G135" i="6"/>
  <c r="H135" i="6"/>
  <c r="I135" i="6"/>
  <c r="J135" i="6"/>
  <c r="K135" i="6"/>
  <c r="L135" i="6"/>
  <c r="M135" i="6"/>
  <c r="E15" i="6"/>
  <c r="E136" i="6" s="1"/>
  <c r="F15" i="6"/>
  <c r="F136" i="6" s="1"/>
  <c r="G15" i="6"/>
  <c r="G10" i="6" s="1"/>
  <c r="H15" i="6"/>
  <c r="H10" i="6" s="1"/>
  <c r="I15" i="6"/>
  <c r="I136" i="6" s="1"/>
  <c r="J15" i="6"/>
  <c r="J10" i="6" s="1"/>
  <c r="K15" i="6"/>
  <c r="K136" i="6" s="1"/>
  <c r="M15" i="6"/>
  <c r="M136" i="6" s="1"/>
  <c r="D15" i="6"/>
  <c r="D135" i="6"/>
  <c r="L131" i="6"/>
  <c r="D136" i="6" l="1"/>
  <c r="L15" i="6"/>
  <c r="M134" i="6"/>
  <c r="I134" i="6"/>
  <c r="E134" i="6"/>
  <c r="D10" i="6"/>
  <c r="M10" i="6"/>
  <c r="K10" i="6"/>
  <c r="K134" i="6"/>
  <c r="F10" i="6"/>
  <c r="E10" i="6"/>
  <c r="D134" i="6"/>
  <c r="F134" i="6"/>
  <c r="H136" i="6"/>
  <c r="H134" i="6" s="1"/>
  <c r="J136" i="6"/>
  <c r="J134" i="6" s="1"/>
  <c r="G136" i="6"/>
  <c r="G134" i="6" s="1"/>
  <c r="I10" i="6"/>
  <c r="L10" i="6" l="1"/>
  <c r="L136" i="6"/>
  <c r="L134" i="6" s="1"/>
  <c r="E90" i="6" l="1"/>
  <c r="G90" i="6"/>
  <c r="I90" i="6"/>
  <c r="K90" i="6"/>
  <c r="E117" i="6"/>
  <c r="G117" i="6"/>
  <c r="I117" i="6"/>
  <c r="K117" i="6"/>
  <c r="E123" i="6"/>
  <c r="E121" i="6" s="1"/>
  <c r="G123" i="6"/>
  <c r="G121" i="6" s="1"/>
  <c r="I123" i="6"/>
  <c r="I121" i="6" s="1"/>
  <c r="K123" i="6"/>
  <c r="K121" i="6" s="1"/>
  <c r="E112" i="6"/>
  <c r="E111" i="6" s="1"/>
  <c r="G112" i="6"/>
  <c r="G111" i="6" s="1"/>
  <c r="I112" i="6"/>
  <c r="I111" i="6" s="1"/>
  <c r="K112" i="6"/>
  <c r="K111" i="6" s="1"/>
  <c r="L87" i="6" l="1"/>
  <c r="L94" i="6"/>
  <c r="J117" i="6"/>
  <c r="L58" i="6"/>
  <c r="L75" i="6"/>
  <c r="L65" i="6"/>
  <c r="H117" i="6"/>
  <c r="L119" i="6"/>
  <c r="L127" i="6"/>
  <c r="L118" i="6"/>
  <c r="L126" i="6"/>
  <c r="F117" i="6"/>
  <c r="K116" i="6"/>
  <c r="I116" i="6"/>
  <c r="L125" i="6"/>
  <c r="L122" i="6"/>
  <c r="F123" i="6"/>
  <c r="F121" i="6" s="1"/>
  <c r="G116" i="6"/>
  <c r="E116" i="6"/>
  <c r="H123" i="6"/>
  <c r="H121" i="6" s="1"/>
  <c r="J123" i="6"/>
  <c r="J121" i="6" s="1"/>
  <c r="D117" i="6"/>
  <c r="L120" i="6"/>
  <c r="L115" i="6"/>
  <c r="L124" i="6"/>
  <c r="D123" i="6"/>
  <c r="D121" i="6" s="1"/>
  <c r="L128" i="6"/>
  <c r="J116" i="6" l="1"/>
  <c r="H116" i="6"/>
  <c r="L117" i="6"/>
  <c r="F116" i="6"/>
  <c r="D116" i="6"/>
  <c r="L123" i="6"/>
  <c r="L121" i="6" s="1"/>
  <c r="L116" i="6" l="1"/>
  <c r="K44" i="6"/>
  <c r="K43" i="6" s="1"/>
  <c r="I44" i="6"/>
  <c r="G44" i="6"/>
  <c r="E44" i="6"/>
  <c r="E47" i="6"/>
  <c r="G47" i="6"/>
  <c r="I47" i="6"/>
  <c r="K47" i="6"/>
  <c r="E54" i="6"/>
  <c r="G54" i="6"/>
  <c r="I54" i="6"/>
  <c r="K54" i="6"/>
  <c r="K60" i="6"/>
  <c r="I60" i="6"/>
  <c r="G60" i="6"/>
  <c r="E60" i="6"/>
  <c r="E68" i="6"/>
  <c r="G68" i="6"/>
  <c r="I68" i="6"/>
  <c r="K68" i="6"/>
  <c r="E79" i="6"/>
  <c r="G79" i="6"/>
  <c r="I79" i="6"/>
  <c r="K79" i="6"/>
  <c r="E85" i="6"/>
  <c r="G85" i="6"/>
  <c r="I85" i="6"/>
  <c r="K85" i="6"/>
  <c r="E95" i="6"/>
  <c r="G95" i="6"/>
  <c r="I95" i="6"/>
  <c r="K95" i="6"/>
  <c r="E100" i="6"/>
  <c r="G100" i="6"/>
  <c r="I100" i="6"/>
  <c r="K100" i="6"/>
  <c r="E106" i="6"/>
  <c r="E105" i="6" s="1"/>
  <c r="G106" i="6"/>
  <c r="G105" i="6" s="1"/>
  <c r="I106" i="6"/>
  <c r="I105" i="6" s="1"/>
  <c r="K106" i="6"/>
  <c r="K105" i="6" s="1"/>
  <c r="J100" i="6"/>
  <c r="H100" i="6"/>
  <c r="F100" i="6"/>
  <c r="H90" i="6"/>
  <c r="F90" i="6"/>
  <c r="F24" i="6"/>
  <c r="D24" i="6"/>
  <c r="J24" i="6"/>
  <c r="E38" i="6"/>
  <c r="E36" i="6" s="1"/>
  <c r="G38" i="6"/>
  <c r="G36" i="6" s="1"/>
  <c r="I38" i="6"/>
  <c r="I36" i="6" s="1"/>
  <c r="K38" i="6"/>
  <c r="K36" i="6" s="1"/>
  <c r="M38" i="6"/>
  <c r="M36" i="6" s="1"/>
  <c r="E24" i="6"/>
  <c r="G24" i="6"/>
  <c r="I24" i="6"/>
  <c r="K24" i="6"/>
  <c r="M24" i="6"/>
  <c r="E26" i="6"/>
  <c r="G26" i="6"/>
  <c r="I26" i="6"/>
  <c r="K26" i="6"/>
  <c r="M26" i="6"/>
  <c r="D90" i="6" l="1"/>
  <c r="J90" i="6"/>
  <c r="K89" i="6"/>
  <c r="J112" i="6"/>
  <c r="J111" i="6" s="1"/>
  <c r="L110" i="6"/>
  <c r="E23" i="6"/>
  <c r="E22" i="6" s="1"/>
  <c r="L53" i="6"/>
  <c r="L61" i="6"/>
  <c r="L67" i="6"/>
  <c r="L80" i="6"/>
  <c r="L86" i="6"/>
  <c r="L96" i="6"/>
  <c r="L102" i="6"/>
  <c r="L51" i="6"/>
  <c r="L46" i="6"/>
  <c r="L55" i="6"/>
  <c r="L62" i="6"/>
  <c r="L74" i="6"/>
  <c r="L81" i="6"/>
  <c r="L88" i="6"/>
  <c r="L97" i="6"/>
  <c r="L103" i="6"/>
  <c r="E89" i="6"/>
  <c r="E43" i="6"/>
  <c r="I89" i="6"/>
  <c r="G43" i="6"/>
  <c r="G89" i="6"/>
  <c r="I43" i="6"/>
  <c r="D44" i="6"/>
  <c r="F85" i="6"/>
  <c r="H44" i="6"/>
  <c r="H85" i="6"/>
  <c r="H95" i="6"/>
  <c r="F44" i="6"/>
  <c r="F95" i="6"/>
  <c r="J44" i="6"/>
  <c r="J85" i="6"/>
  <c r="J95" i="6"/>
  <c r="H47" i="6"/>
  <c r="H54" i="6"/>
  <c r="H68" i="6"/>
  <c r="H106" i="6"/>
  <c r="H105" i="6" s="1"/>
  <c r="J47" i="6"/>
  <c r="J54" i="6"/>
  <c r="J60" i="6"/>
  <c r="J68" i="6"/>
  <c r="J106" i="6"/>
  <c r="J105" i="6" s="1"/>
  <c r="L59" i="6"/>
  <c r="L66" i="6"/>
  <c r="L72" i="6"/>
  <c r="L78" i="6"/>
  <c r="L84" i="6"/>
  <c r="L93" i="6"/>
  <c r="L101" i="6"/>
  <c r="L100" i="6" s="1"/>
  <c r="L108" i="6"/>
  <c r="F112" i="6"/>
  <c r="F111" i="6" s="1"/>
  <c r="H112" i="6"/>
  <c r="H111" i="6" s="1"/>
  <c r="D95" i="6"/>
  <c r="F60" i="6"/>
  <c r="L113" i="6"/>
  <c r="D112" i="6"/>
  <c r="D111" i="6" s="1"/>
  <c r="H79" i="6"/>
  <c r="J79" i="6"/>
  <c r="D85" i="6"/>
  <c r="D106" i="6"/>
  <c r="D105" i="6" s="1"/>
  <c r="K50" i="6"/>
  <c r="I50" i="6"/>
  <c r="G50" i="6"/>
  <c r="F79" i="6"/>
  <c r="E50" i="6"/>
  <c r="H60" i="6"/>
  <c r="F54" i="6"/>
  <c r="F68" i="6"/>
  <c r="F47" i="6"/>
  <c r="L83" i="6"/>
  <c r="L92" i="6"/>
  <c r="F106" i="6"/>
  <c r="F105" i="6" s="1"/>
  <c r="D54" i="6"/>
  <c r="L48" i="6"/>
  <c r="L56" i="6"/>
  <c r="L63" i="6"/>
  <c r="L70" i="6"/>
  <c r="L76" i="6"/>
  <c r="L82" i="6"/>
  <c r="L91" i="6"/>
  <c r="L98" i="6"/>
  <c r="L104" i="6"/>
  <c r="L52" i="6"/>
  <c r="M23" i="6"/>
  <c r="M22" i="6" s="1"/>
  <c r="D100" i="6"/>
  <c r="D47" i="6"/>
  <c r="L114" i="6"/>
  <c r="L73" i="6"/>
  <c r="H24" i="6"/>
  <c r="D60" i="6"/>
  <c r="D68" i="6"/>
  <c r="L109" i="6"/>
  <c r="L45" i="6"/>
  <c r="D79" i="6"/>
  <c r="L69" i="6"/>
  <c r="L49" i="6"/>
  <c r="L57" i="6"/>
  <c r="L64" i="6"/>
  <c r="L71" i="6"/>
  <c r="L77" i="6"/>
  <c r="L99" i="6"/>
  <c r="L107" i="6"/>
  <c r="D26" i="6"/>
  <c r="D23" i="6" s="1"/>
  <c r="K23" i="6"/>
  <c r="K22" i="6" s="1"/>
  <c r="J26" i="6"/>
  <c r="J23" i="6" s="1"/>
  <c r="H38" i="6"/>
  <c r="H36" i="6" s="1"/>
  <c r="J38" i="6"/>
  <c r="J36" i="6" s="1"/>
  <c r="F38" i="6"/>
  <c r="F36" i="6" s="1"/>
  <c r="H26" i="6"/>
  <c r="F26" i="6"/>
  <c r="F23" i="6" s="1"/>
  <c r="I23" i="6"/>
  <c r="I22" i="6" s="1"/>
  <c r="G23" i="6"/>
  <c r="G22" i="6" s="1"/>
  <c r="D38" i="6"/>
  <c r="D36" i="6" s="1"/>
  <c r="M19" i="6" l="1"/>
  <c r="M21" i="6"/>
  <c r="M20" i="6"/>
  <c r="L90" i="6"/>
  <c r="K42" i="6"/>
  <c r="K19" i="6" s="1"/>
  <c r="K130" i="6" s="1"/>
  <c r="K132" i="6" s="1"/>
  <c r="J43" i="6"/>
  <c r="F43" i="6"/>
  <c r="L44" i="6"/>
  <c r="H43" i="6"/>
  <c r="L85" i="6"/>
  <c r="H89" i="6"/>
  <c r="L95" i="6"/>
  <c r="E42" i="6"/>
  <c r="E19" i="6" s="1"/>
  <c r="E130" i="6" s="1"/>
  <c r="E132" i="6" s="1"/>
  <c r="F50" i="6"/>
  <c r="G42" i="6"/>
  <c r="G19" i="6" s="1"/>
  <c r="G130" i="6" s="1"/>
  <c r="G132" i="6" s="1"/>
  <c r="I42" i="6"/>
  <c r="I19" i="6" s="1"/>
  <c r="I130" i="6" s="1"/>
  <c r="I132" i="6" s="1"/>
  <c r="D50" i="6"/>
  <c r="F89" i="6"/>
  <c r="J89" i="6"/>
  <c r="D43" i="6"/>
  <c r="L26" i="6"/>
  <c r="L23" i="6" s="1"/>
  <c r="H23" i="6"/>
  <c r="H22" i="6" s="1"/>
  <c r="J50" i="6"/>
  <c r="H50" i="6"/>
  <c r="L112" i="6"/>
  <c r="L111" i="6" s="1"/>
  <c r="D89" i="6"/>
  <c r="L68" i="6"/>
  <c r="L79" i="6"/>
  <c r="L60" i="6"/>
  <c r="L54" i="6"/>
  <c r="L47" i="6"/>
  <c r="D22" i="6"/>
  <c r="L106" i="6"/>
  <c r="L105" i="6" s="1"/>
  <c r="J22" i="6"/>
  <c r="L38" i="6"/>
  <c r="L36" i="6" s="1"/>
  <c r="F22" i="6"/>
  <c r="L43" i="6" l="1"/>
  <c r="K20" i="6"/>
  <c r="K21" i="6"/>
  <c r="G21" i="6"/>
  <c r="G20" i="6"/>
  <c r="E21" i="6"/>
  <c r="E20" i="6"/>
  <c r="I21" i="6"/>
  <c r="I20" i="6"/>
  <c r="H42" i="6"/>
  <c r="H19" i="6" s="1"/>
  <c r="H130" i="6" s="1"/>
  <c r="L89" i="6"/>
  <c r="J42" i="6"/>
  <c r="J19" i="6" s="1"/>
  <c r="J130" i="6" s="1"/>
  <c r="F42" i="6"/>
  <c r="F19" i="6" s="1"/>
  <c r="F130" i="6" s="1"/>
  <c r="D42" i="6"/>
  <c r="D19" i="6" s="1"/>
  <c r="D130" i="6" s="1"/>
  <c r="D132" i="6" s="1"/>
  <c r="F131" i="6" s="1"/>
  <c r="L50" i="6"/>
  <c r="L22" i="6"/>
  <c r="D21" i="6" l="1"/>
  <c r="D20" i="6"/>
  <c r="L42" i="6"/>
  <c r="J21" i="6"/>
  <c r="H20" i="6"/>
  <c r="H21" i="6"/>
  <c r="J20" i="6"/>
  <c r="L21" i="6"/>
  <c r="L20" i="6"/>
  <c r="F132" i="6"/>
  <c r="H131" i="6" s="1"/>
  <c r="H132" i="6" s="1"/>
  <c r="J131" i="6" s="1"/>
  <c r="J132" i="6" s="1"/>
  <c r="F21" i="6"/>
  <c r="F20" i="6"/>
  <c r="L19" i="6"/>
  <c r="L130" i="6" l="1"/>
  <c r="L132" i="6" s="1"/>
</calcChain>
</file>

<file path=xl/sharedStrings.xml><?xml version="1.0" encoding="utf-8"?>
<sst xmlns="http://schemas.openxmlformats.org/spreadsheetml/2006/main" count="238" uniqueCount="148">
  <si>
    <t>Pakalpojumi</t>
  </si>
  <si>
    <t>F40121220</t>
  </si>
  <si>
    <t>Latvijas Sabiedriskā medija pārvaldības, finansēšanas un sabiedriskā pasūtījuma īstenošanas kārtības</t>
  </si>
  <si>
    <t>Pielikums Nr.2 "LSM naudas plūsmas plāns un izpilde"</t>
  </si>
  <si>
    <t>LSM naudas plūsmas plāns un izpilde 2026.gadā</t>
  </si>
  <si>
    <t>EKK kods</t>
  </si>
  <si>
    <t>I ceturksnis</t>
  </si>
  <si>
    <t>II ceturksnis</t>
  </si>
  <si>
    <t>III ceturksnis</t>
  </si>
  <si>
    <t>IV ceturksnis</t>
  </si>
  <si>
    <t>2026. gads</t>
  </si>
  <si>
    <t>Plāns</t>
  </si>
  <si>
    <t>Izpilde</t>
  </si>
  <si>
    <t>I. Finanšu rādītāji</t>
  </si>
  <si>
    <r>
      <t>Ieņēmumi - kopā</t>
    </r>
    <r>
      <rPr>
        <b/>
        <vertAlign val="superscript"/>
        <sz val="9"/>
        <rFont val="Times New Roman"/>
        <family val="1"/>
        <charset val="186"/>
      </rPr>
      <t>2</t>
    </r>
  </si>
  <si>
    <t>Valsts budžeta dotācija</t>
  </si>
  <si>
    <t>Pašu ieņēmumi no uzņēmējdarbības - kopā</t>
  </si>
  <si>
    <t>Tehnikas un telpu nomas ieņēmumi</t>
  </si>
  <si>
    <t>Komerciālo paziņojumu ieņēmumi</t>
  </si>
  <si>
    <t>Citi ieņēmumi</t>
  </si>
  <si>
    <t>Izdevumi - kopā</t>
  </si>
  <si>
    <t>1000-4000 6000-7000</t>
  </si>
  <si>
    <t>Uzturēšanas izdevumi</t>
  </si>
  <si>
    <t>1000-2000</t>
  </si>
  <si>
    <t>Kārtējie izdevumi</t>
  </si>
  <si>
    <t>Atlīdzība</t>
  </si>
  <si>
    <t xml:space="preserve">Atalgojums </t>
  </si>
  <si>
    <t>Mēnešalga</t>
  </si>
  <si>
    <t>Pārējo darbinieku mēnešalga (darba alga)</t>
  </si>
  <si>
    <t>Piemaksas, prēmijas un naudas balvas</t>
  </si>
  <si>
    <t>Piemaksa par nakts darbu</t>
  </si>
  <si>
    <t>Samaksa par virsstundu darbu un darbu svētku dienās</t>
  </si>
  <si>
    <t>Piemaksa par darbu īpašos apstākļos, speciālas piemaksas</t>
  </si>
  <si>
    <t>Piemaksa par papildu darbu</t>
  </si>
  <si>
    <t xml:space="preserve">Prēmijas un naudas balvas </t>
  </si>
  <si>
    <t>Citas normatīvajos aktos noteiktās piemaksas, kas nav iepriekš klasificētas</t>
  </si>
  <si>
    <t>Atalgojums fiziskajām personām uz tiesiskās attiecības regulējoša dokumentu pamata</t>
  </si>
  <si>
    <t>Darba devēja piešķirtie labumi un maksājumi</t>
  </si>
  <si>
    <t>Darba devēja valsts sociālās apdrošināšanas obligātās iemaksas, pabalsti un kompensācijas</t>
  </si>
  <si>
    <t>Darba devēja valsts sociālās apdrošināšanas obligātās iemaksas</t>
  </si>
  <si>
    <t>Darba devēja pabalsti, kompensācijas un citi maksājumi</t>
  </si>
  <si>
    <t>Darba devēja pabalsti un kompensācijas, no kuriem aprēķina iedzīvotāju ienākuma nodokli un valsts sociālās apdrošināšanas obligātās iemaksas</t>
  </si>
  <si>
    <t>Darba devēja izdevumi veselības, dzīvības un nelaimes gadījumu apdrošināšanai</t>
  </si>
  <si>
    <t>Darba devēja pabalsti un kompensācijas, no kā neaprēķina iedzīvotāju ienākuma nodokli un valsts sociālās apdrošināšanas obligātās iemaksas</t>
  </si>
  <si>
    <t>Preces un pakalpojumi</t>
  </si>
  <si>
    <t>Mācību, darba un dienesta komandējumi, darba braucieni</t>
  </si>
  <si>
    <t>Iekšzemes mācību, darba un dienesta komandējumi, darba braucieni</t>
  </si>
  <si>
    <t>Dienas nauda</t>
  </si>
  <si>
    <t>Pārējie komandējumu un darba braucienu izdevumi</t>
  </si>
  <si>
    <t>Ārvalstu mācību, darba un dienesta komandējumi, darba braucieni</t>
  </si>
  <si>
    <t>Pasta, telefona un citu sakaru pakalpojumi</t>
  </si>
  <si>
    <t>Valsts nozīmes datu pārraides tīkla pakalpojumi (pieslēguma punkta abonēšanas maksa, pieslēguma punkta ierīkošanas maksa un citi izdevumi)</t>
  </si>
  <si>
    <t>Pārējie sakaru pakalpojumi</t>
  </si>
  <si>
    <t>Izdevumi par komunālajiem pakalpojumiem</t>
  </si>
  <si>
    <t>Izdevumi par apkuri</t>
  </si>
  <si>
    <t>Izdevumi par ūdeni un kanalizāciju</t>
  </si>
  <si>
    <t>Izdevumi par elektroenerģiju</t>
  </si>
  <si>
    <t>Izdevumi par pārējiem komunālajiem pakalpojumiem</t>
  </si>
  <si>
    <t>Iestādes administratīvie izdevumi un ar iestādes darbības nodrošināšanu saistītie izdevumi</t>
  </si>
  <si>
    <t>Administratīvie izdevumi un sabiedriskās attiecības</t>
  </si>
  <si>
    <t>Auditoru, tulku pakalpojumi, izdevumi par iestāžu pasūtītajiem pētījumiem</t>
  </si>
  <si>
    <t>Izdevumi par transporta pakalpojumiem</t>
  </si>
  <si>
    <t>Normatīvajos aktos noteiktie darba devēja veselības izdevumi darba ņēmējiem</t>
  </si>
  <si>
    <t>Bankas komisija, pakalpojumi</t>
  </si>
  <si>
    <t>Pārējie iestādes administratīvie izdevumi</t>
  </si>
  <si>
    <t>Remontdarbi un iestāžu uzturēšanas pakalpojumi (izņemot kapitālo remontu)</t>
  </si>
  <si>
    <t>Ēku, būvju un telpu kārtējais remonts</t>
  </si>
  <si>
    <t>Transportlīdzekļu uzturēšana un remonts</t>
  </si>
  <si>
    <t>Iekārtas, inventāra un aparatūras remonts, tehniskā apkalpošana</t>
  </si>
  <si>
    <t>Nekustamā īpašuma uzturēšana</t>
  </si>
  <si>
    <t>Apdrošināšanas izdevumi</t>
  </si>
  <si>
    <t>Pārējie remontdarbu un iestāžu uzturēšanas pakalpojumi</t>
  </si>
  <si>
    <t>Informācijas tehnoloģiju pakalpojumi</t>
  </si>
  <si>
    <t>Informācijas sistēmas uzturēšana</t>
  </si>
  <si>
    <t>Informācijas sistēmas licenču nomas izdevumi</t>
  </si>
  <si>
    <t>Pārējie informācijas tehnoloģiju pakalpojumi</t>
  </si>
  <si>
    <t>Īre un noma</t>
  </si>
  <si>
    <t>Ēku, telpu īre un noma</t>
  </si>
  <si>
    <t>Transportlīdzekļu noma</t>
  </si>
  <si>
    <t>Zemes noma</t>
  </si>
  <si>
    <t>Iekārtu, aparatūras un inventāra īre un noma</t>
  </si>
  <si>
    <t>Pārējā noma</t>
  </si>
  <si>
    <t>Citi pakalpojumi</t>
  </si>
  <si>
    <t>Izdevumi par tiesvedības darbiem</t>
  </si>
  <si>
    <t>Pārējie iepriekš neklasificētie pakalpojumu veidi</t>
  </si>
  <si>
    <t>Krājumi, materiāli, energoresursi, preces, biroja preces un inventārs, kurus neuzskaita kodā 5000</t>
  </si>
  <si>
    <t>Izdevumi par precēm iestādes darbības nodrošināšanai</t>
  </si>
  <si>
    <t>Biroja preces</t>
  </si>
  <si>
    <t>Inventārs</t>
  </si>
  <si>
    <t>Spectērpi</t>
  </si>
  <si>
    <t>Kurināmais un enerģētiskie materiāli</t>
  </si>
  <si>
    <t>Kurināmais</t>
  </si>
  <si>
    <t>Degviela</t>
  </si>
  <si>
    <t>Pārējie enerģētiskie materiāli</t>
  </si>
  <si>
    <t>Materiāli un izejvielas palīgražošanai</t>
  </si>
  <si>
    <t>Zāles, ķimikālijas, laboratorijas preces, medicīniskās ierīces, medicīnas instrumenti, laboratorijas dzīvnieki un to uzturēšana</t>
  </si>
  <si>
    <t>Zāles, ķimikālijas, laboratorijas preces</t>
  </si>
  <si>
    <t>Kārtējā remonta un iestāžu uzturēšanas materiāli</t>
  </si>
  <si>
    <t>Pārējās preces</t>
  </si>
  <si>
    <t>Izdevumi periodikas iegādei</t>
  </si>
  <si>
    <t>Budžeta iestāžu nodokļu, nodevu un naudas sodu maksājumi</t>
  </si>
  <si>
    <t>Budžeta iestāžu nodokļu maksājumi</t>
  </si>
  <si>
    <t>Budžeta iestāžu pievienotās vērtības nodokļa maksājumi</t>
  </si>
  <si>
    <t>Budžeta iestāžu nekustamā īpašuma nodokļa (t.sk. zemes nodokļa parāda) maksājumi budžetā</t>
  </si>
  <si>
    <t>Budžeta iestāžu dabas resursu nodokļa maksājumi</t>
  </si>
  <si>
    <t>Pārējie budžeta iestāžu pārskaitītie nodokļi un nodevas</t>
  </si>
  <si>
    <t>Procentu izdevumi</t>
  </si>
  <si>
    <t>Procentu maksājumi iekšzemes kredītiestādēm</t>
  </si>
  <si>
    <t>Procentu maksājumi iekšzemes kredītiestādēm no atvasināto finanšu instrumentu lietošanas rezultāta</t>
  </si>
  <si>
    <t>Pamatkapitāla veidošana</t>
  </si>
  <si>
    <t>Nemateriālie ieguldījumi</t>
  </si>
  <si>
    <t>Licences, koncesijas un patenti, preču zīmes un līdzīgas tiesības</t>
  </si>
  <si>
    <t>Datorprogrammas</t>
  </si>
  <si>
    <t>Pārējās licences, koncesijas un patenti, preču zīmes un tamlīdzīgas tiesības</t>
  </si>
  <si>
    <t>Pamatlīdzekļi</t>
  </si>
  <si>
    <t>Tehnoloģiskās iekārtas un mašīnas</t>
  </si>
  <si>
    <t>Pārējie pamatlīdzekļi</t>
  </si>
  <si>
    <t>Transportlīdzekļi</t>
  </si>
  <si>
    <t>Saimniecības pamatlīdzekļi</t>
  </si>
  <si>
    <t>Datortehnika, sakaru un cita biroja tehnika</t>
  </si>
  <si>
    <t>Pārējie iepriekš neklasificētie pamatlīdzekļi</t>
  </si>
  <si>
    <t>Finansiālā bilance</t>
  </si>
  <si>
    <t>Naudas līdzekļu atlikumu izmaiņas: palielinājums (–) vai samazinājums (+)</t>
  </si>
  <si>
    <t>Naudas līdzekļu atlikums perioda sākumā:</t>
  </si>
  <si>
    <t>Naudas līdzekļu atlikums perioda beigās:</t>
  </si>
  <si>
    <t>II. Ieņēmumu un izdevumu ekonomiskais aprēķins</t>
  </si>
  <si>
    <r>
      <t>Ieņēmumi kopā</t>
    </r>
    <r>
      <rPr>
        <b/>
        <vertAlign val="superscript"/>
        <sz val="9"/>
        <rFont val="Times New Roman"/>
        <family val="1"/>
        <charset val="186"/>
      </rPr>
      <t>2</t>
    </r>
    <r>
      <rPr>
        <b/>
        <sz val="9"/>
        <rFont val="Times New Roman"/>
        <family val="1"/>
        <charset val="186"/>
      </rPr>
      <t>:</t>
    </r>
  </si>
  <si>
    <t>Pašu ieņēmumi</t>
  </si>
  <si>
    <t>Izdevumi kopā:</t>
  </si>
  <si>
    <t>Štata vietas</t>
  </si>
  <si>
    <t>Darbinieku skaits, t.sk.:</t>
  </si>
  <si>
    <r>
      <t>Administrācijas darbinieku skaits</t>
    </r>
    <r>
      <rPr>
        <vertAlign val="superscript"/>
        <sz val="9"/>
        <rFont val="Times New Roman"/>
        <family val="1"/>
        <charset val="186"/>
      </rPr>
      <t xml:space="preserve"> 1</t>
    </r>
  </si>
  <si>
    <t>Piezīmes:</t>
  </si>
  <si>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Norādīt darbinieku skaitu, kas atbilst Peļņas vai zaudējuma aprēķina izmaksu pozīcijas "Administrācijas izmaksas" atspoguļotajam darbinieku skaitam</t>
    </r>
  </si>
  <si>
    <r>
      <rPr>
        <vertAlign val="superscript"/>
        <sz val="9"/>
        <rFont val="Times New Roman"/>
        <family val="1"/>
        <charset val="186"/>
      </rPr>
      <t>2</t>
    </r>
    <r>
      <rPr>
        <sz val="9"/>
        <rFont val="Times New Roman"/>
        <family val="1"/>
        <charset val="186"/>
      </rPr>
      <t xml:space="preserve"> Nepieciešamības gadījumā papildināt ieņēmumu sadaļu ar papildu pozīcijām </t>
    </r>
  </si>
  <si>
    <t>Uzņēmuma vadītājs:_______________________________________________________</t>
  </si>
  <si>
    <t>Sagatavoja: _____________________________________________________________</t>
  </si>
  <si>
    <t>Piemaksas par personisko darba ieguldījumu un darba kvalitāti</t>
  </si>
  <si>
    <t>Saņemto īstermiņa aizņēmumu atmaksa</t>
  </si>
  <si>
    <t>Kapitālais remonts un rekonstrukcija</t>
  </si>
  <si>
    <t>Pārējie iepriekš neklasificētie procentu maksājumi</t>
  </si>
  <si>
    <t>X</t>
  </si>
  <si>
    <t xml:space="preserve">Izdevumi par atkritumu savākšanu, izvešanu no apdzīvotām vietām </t>
  </si>
  <si>
    <t xml:space="preserve">Izdevumi par saņemtajiem apmācību pakalpojumiem </t>
  </si>
  <si>
    <t>Izdevumi par precēm iestādes administratīvās darbības nodrošināšanai un sabiedrisko attiecību īstenošanai</t>
  </si>
  <si>
    <t>Izdevumi juridiskās palīdzības sniedzējiem un zvērinātiem tiesu izpildītājiem</t>
  </si>
  <si>
    <t>74.resors</t>
  </si>
  <si>
    <t>Prioritārie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</si>
</sst>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2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indexed="8"/>
      <name val="MS Sans Serif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MS Sans Serif"/>
      <charset val="186"/>
    </font>
    <font>
      <b/>
      <sz val="9"/>
      <name val="Times New Roman"/>
      <family val="1"/>
      <charset val="186"/>
    </font>
    <font>
      <sz val="9"/>
      <name val="MS Sans Serif"/>
      <charset val="186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8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u/>
      <sz val="10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MS Sans Serif"/>
    </font>
    <font>
      <u/>
      <sz val="10"/>
      <name val="MS Sans Serif"/>
      <charset val="186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2" fillId="0" borderId="0"/>
    <xf numFmtId="43" fontId="22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3" fontId="3" fillId="0" borderId="0" xfId="2" applyNumberFormat="1" applyFont="1" applyAlignment="1">
      <alignment vertical="top"/>
    </xf>
    <xf numFmtId="0" fontId="3" fillId="0" borderId="0" xfId="2" applyFont="1"/>
    <xf numFmtId="0" fontId="4" fillId="0" borderId="0" xfId="2" applyFont="1" applyAlignment="1">
      <alignment horizontal="center" vertical="top"/>
    </xf>
    <xf numFmtId="0" fontId="5" fillId="0" borderId="0" xfId="2" applyFont="1" applyAlignment="1">
      <alignment horizontal="center" vertical="top"/>
    </xf>
    <xf numFmtId="3" fontId="5" fillId="0" borderId="0" xfId="2" applyNumberFormat="1" applyFont="1" applyAlignment="1">
      <alignment horizontal="center" vertical="top"/>
    </xf>
    <xf numFmtId="0" fontId="8" fillId="0" borderId="0" xfId="2" applyFont="1"/>
    <xf numFmtId="3" fontId="8" fillId="0" borderId="1" xfId="2" applyNumberFormat="1" applyFont="1" applyBorder="1" applyAlignment="1">
      <alignment horizontal="center" vertical="top"/>
    </xf>
    <xf numFmtId="3" fontId="8" fillId="0" borderId="2" xfId="2" applyNumberFormat="1" applyFont="1" applyBorder="1" applyAlignment="1">
      <alignment horizontal="center" vertical="top"/>
    </xf>
    <xf numFmtId="0" fontId="7" fillId="2" borderId="10" xfId="2" applyFont="1" applyFill="1" applyBorder="1" applyAlignment="1">
      <alignment horizontal="center" vertical="center"/>
    </xf>
    <xf numFmtId="0" fontId="6" fillId="2" borderId="12" xfId="3" applyFont="1" applyFill="1" applyBorder="1"/>
    <xf numFmtId="3" fontId="10" fillId="2" borderId="4" xfId="2" applyNumberFormat="1" applyFont="1" applyFill="1" applyBorder="1" applyAlignment="1">
      <alignment horizontal="center" vertical="top" wrapText="1"/>
    </xf>
    <xf numFmtId="0" fontId="6" fillId="2" borderId="10" xfId="2" applyFont="1" applyFill="1" applyBorder="1" applyAlignment="1">
      <alignment horizontal="right" vertical="top" wrapText="1"/>
    </xf>
    <xf numFmtId="0" fontId="6" fillId="2" borderId="11" xfId="2" applyFont="1" applyFill="1" applyBorder="1" applyAlignment="1">
      <alignment vertical="top" wrapText="1"/>
    </xf>
    <xf numFmtId="3" fontId="12" fillId="2" borderId="4" xfId="2" applyNumberFormat="1" applyFont="1" applyFill="1" applyBorder="1" applyAlignment="1">
      <alignment vertical="top"/>
    </xf>
    <xf numFmtId="0" fontId="12" fillId="0" borderId="0" xfId="2" applyFont="1"/>
    <xf numFmtId="0" fontId="6" fillId="0" borderId="13" xfId="2" applyFont="1" applyBorder="1" applyAlignment="1">
      <alignment horizontal="center" vertical="top" wrapText="1"/>
    </xf>
    <xf numFmtId="0" fontId="6" fillId="0" borderId="14" xfId="2" applyFont="1" applyBorder="1" applyAlignment="1">
      <alignment vertical="top" wrapText="1"/>
    </xf>
    <xf numFmtId="3" fontId="8" fillId="0" borderId="15" xfId="2" applyNumberFormat="1" applyFont="1" applyBorder="1" applyAlignment="1">
      <alignment vertical="top"/>
    </xf>
    <xf numFmtId="0" fontId="6" fillId="0" borderId="16" xfId="2" applyFont="1" applyBorder="1" applyAlignment="1">
      <alignment vertical="top" wrapText="1"/>
    </xf>
    <xf numFmtId="3" fontId="8" fillId="0" borderId="17" xfId="2" applyNumberFormat="1" applyFont="1" applyBorder="1" applyAlignment="1">
      <alignment vertical="top"/>
    </xf>
    <xf numFmtId="0" fontId="6" fillId="0" borderId="13" xfId="2" applyFont="1" applyBorder="1" applyAlignment="1">
      <alignment vertical="top"/>
    </xf>
    <xf numFmtId="0" fontId="13" fillId="0" borderId="16" xfId="2" applyFont="1" applyBorder="1" applyAlignment="1">
      <alignment horizontal="right" vertical="top" wrapText="1"/>
    </xf>
    <xf numFmtId="3" fontId="3" fillId="0" borderId="17" xfId="2" applyNumberFormat="1" applyFont="1" applyBorder="1" applyAlignment="1">
      <alignment vertical="top"/>
    </xf>
    <xf numFmtId="0" fontId="6" fillId="0" borderId="18" xfId="2" applyFont="1" applyBorder="1" applyAlignment="1">
      <alignment vertical="top"/>
    </xf>
    <xf numFmtId="0" fontId="13" fillId="0" borderId="19" xfId="2" applyFont="1" applyBorder="1" applyAlignment="1">
      <alignment horizontal="right" vertical="top" wrapText="1"/>
    </xf>
    <xf numFmtId="3" fontId="3" fillId="0" borderId="20" xfId="2" applyNumberFormat="1" applyFont="1" applyBorder="1" applyAlignment="1">
      <alignment vertical="top"/>
    </xf>
    <xf numFmtId="0" fontId="6" fillId="0" borderId="21" xfId="2" applyFont="1" applyBorder="1" applyAlignment="1">
      <alignment vertical="top"/>
    </xf>
    <xf numFmtId="0" fontId="13" fillId="0" borderId="22" xfId="2" applyFont="1" applyBorder="1" applyAlignment="1">
      <alignment horizontal="right" vertical="top" wrapText="1"/>
    </xf>
    <xf numFmtId="3" fontId="3" fillId="0" borderId="23" xfId="2" applyNumberFormat="1" applyFont="1" applyBorder="1" applyAlignment="1">
      <alignment vertical="top"/>
    </xf>
    <xf numFmtId="0" fontId="6" fillId="2" borderId="24" xfId="2" applyFont="1" applyFill="1" applyBorder="1" applyAlignment="1">
      <alignment horizontal="right" vertical="top" wrapText="1"/>
    </xf>
    <xf numFmtId="0" fontId="6" fillId="2" borderId="12" xfId="2" applyFont="1" applyFill="1" applyBorder="1" applyAlignment="1">
      <alignment vertical="top" wrapText="1"/>
    </xf>
    <xf numFmtId="3" fontId="12" fillId="2" borderId="2" xfId="2" applyNumberFormat="1" applyFont="1" applyFill="1" applyBorder="1" applyAlignment="1">
      <alignment vertical="top"/>
    </xf>
    <xf numFmtId="0" fontId="14" fillId="0" borderId="0" xfId="2" applyFont="1"/>
    <xf numFmtId="0" fontId="6" fillId="3" borderId="24" xfId="2" applyFont="1" applyFill="1" applyBorder="1" applyAlignment="1">
      <alignment horizontal="right" vertical="top" wrapText="1"/>
    </xf>
    <xf numFmtId="0" fontId="6" fillId="3" borderId="12" xfId="2" applyFont="1" applyFill="1" applyBorder="1" applyAlignment="1">
      <alignment vertical="top" wrapText="1"/>
    </xf>
    <xf numFmtId="3" fontId="12" fillId="3" borderId="2" xfId="2" applyNumberFormat="1" applyFont="1" applyFill="1" applyBorder="1" applyAlignment="1">
      <alignment vertical="top"/>
    </xf>
    <xf numFmtId="0" fontId="15" fillId="4" borderId="24" xfId="2" applyFont="1" applyFill="1" applyBorder="1" applyAlignment="1">
      <alignment horizontal="left" vertical="top" wrapText="1"/>
    </xf>
    <xf numFmtId="0" fontId="15" fillId="4" borderId="12" xfId="2" applyFont="1" applyFill="1" applyBorder="1" applyAlignment="1">
      <alignment vertical="top" wrapText="1"/>
    </xf>
    <xf numFmtId="3" fontId="8" fillId="4" borderId="2" xfId="2" applyNumberFormat="1" applyFont="1" applyFill="1" applyBorder="1" applyAlignment="1">
      <alignment vertical="top"/>
    </xf>
    <xf numFmtId="0" fontId="6" fillId="0" borderId="25" xfId="2" applyFont="1" applyBorder="1" applyAlignment="1">
      <alignment horizontal="left" vertical="top" wrapText="1"/>
    </xf>
    <xf numFmtId="0" fontId="6" fillId="0" borderId="13" xfId="2" applyFont="1" applyBorder="1" applyAlignment="1">
      <alignment horizontal="right" vertical="top" wrapText="1"/>
    </xf>
    <xf numFmtId="0" fontId="16" fillId="0" borderId="0" xfId="2" applyFont="1"/>
    <xf numFmtId="0" fontId="6" fillId="0" borderId="13" xfId="2" applyFont="1" applyBorder="1" applyAlignment="1" applyProtection="1">
      <alignment horizontal="right" vertical="top" wrapText="1"/>
      <protection locked="0"/>
    </xf>
    <xf numFmtId="0" fontId="6" fillId="0" borderId="16" xfId="2" applyFont="1" applyBorder="1" applyAlignment="1" applyProtection="1">
      <alignment horizontal="left" vertical="top" wrapText="1"/>
      <protection locked="0"/>
    </xf>
    <xf numFmtId="3" fontId="3" fillId="0" borderId="17" xfId="2" applyNumberFormat="1" applyFont="1" applyBorder="1" applyAlignment="1" applyProtection="1">
      <alignment vertical="top"/>
      <protection locked="0"/>
    </xf>
    <xf numFmtId="0" fontId="16" fillId="0" borderId="0" xfId="2" applyFont="1" applyProtection="1">
      <protection locked="0"/>
    </xf>
    <xf numFmtId="0" fontId="6" fillId="0" borderId="13" xfId="2" applyFont="1" applyBorder="1" applyAlignment="1" applyProtection="1">
      <alignment horizontal="center" vertical="top" wrapText="1"/>
      <protection locked="0"/>
    </xf>
    <xf numFmtId="0" fontId="6" fillId="0" borderId="13" xfId="2" applyFont="1" applyBorder="1" applyAlignment="1">
      <alignment horizontal="left" vertical="top" wrapText="1"/>
    </xf>
    <xf numFmtId="0" fontId="6" fillId="0" borderId="16" xfId="2" applyFont="1" applyBorder="1" applyAlignment="1" applyProtection="1">
      <alignment vertical="top" wrapText="1"/>
      <protection locked="0"/>
    </xf>
    <xf numFmtId="0" fontId="6" fillId="0" borderId="16" xfId="2" applyFont="1" applyBorder="1" applyAlignment="1">
      <alignment horizontal="left" vertical="top" wrapText="1"/>
    </xf>
    <xf numFmtId="0" fontId="6" fillId="0" borderId="18" xfId="2" applyFont="1" applyBorder="1" applyAlignment="1">
      <alignment horizontal="right" vertical="top" wrapText="1"/>
    </xf>
    <xf numFmtId="0" fontId="6" fillId="0" borderId="19" xfId="2" applyFont="1" applyBorder="1" applyAlignment="1">
      <alignment vertical="top" wrapText="1"/>
    </xf>
    <xf numFmtId="0" fontId="6" fillId="0" borderId="18" xfId="2" applyFont="1" applyBorder="1" applyAlignment="1">
      <alignment horizontal="center" vertical="top" wrapText="1"/>
    </xf>
    <xf numFmtId="0" fontId="17" fillId="0" borderId="0" xfId="2" applyFont="1"/>
    <xf numFmtId="0" fontId="13" fillId="0" borderId="24" xfId="2" applyFont="1" applyBorder="1"/>
    <xf numFmtId="0" fontId="6" fillId="0" borderId="12" xfId="2" applyFont="1" applyBorder="1" applyAlignment="1">
      <alignment wrapText="1"/>
    </xf>
    <xf numFmtId="3" fontId="8" fillId="0" borderId="2" xfId="2" applyNumberFormat="1" applyFont="1" applyBorder="1" applyAlignment="1">
      <alignment vertical="top"/>
    </xf>
    <xf numFmtId="0" fontId="13" fillId="0" borderId="12" xfId="2" applyFont="1" applyBorder="1" applyAlignment="1">
      <alignment horizontal="left" wrapText="1"/>
    </xf>
    <xf numFmtId="3" fontId="3" fillId="0" borderId="2" xfId="2" applyNumberFormat="1" applyFont="1" applyBorder="1" applyAlignment="1" applyProtection="1">
      <alignment vertical="top"/>
      <protection locked="0"/>
    </xf>
    <xf numFmtId="3" fontId="3" fillId="0" borderId="2" xfId="2" applyNumberFormat="1" applyFont="1" applyBorder="1" applyAlignment="1">
      <alignment vertical="top"/>
    </xf>
    <xf numFmtId="0" fontId="6" fillId="0" borderId="13" xfId="2" applyFont="1" applyBorder="1" applyAlignment="1">
      <alignment horizontal="right" vertical="top"/>
    </xf>
    <xf numFmtId="0" fontId="6" fillId="0" borderId="24" xfId="2" applyFont="1" applyBorder="1" applyAlignment="1">
      <alignment horizontal="right" vertical="top"/>
    </xf>
    <xf numFmtId="0" fontId="6" fillId="2" borderId="24" xfId="2" applyFont="1" applyFill="1" applyBorder="1" applyAlignment="1">
      <alignment horizontal="right" vertical="top"/>
    </xf>
    <xf numFmtId="0" fontId="6" fillId="2" borderId="12" xfId="2" applyFont="1" applyFill="1" applyBorder="1" applyAlignment="1">
      <alignment vertical="top"/>
    </xf>
    <xf numFmtId="3" fontId="3" fillId="2" borderId="2" xfId="2" applyNumberFormat="1" applyFont="1" applyFill="1" applyBorder="1" applyAlignment="1">
      <alignment vertical="top"/>
    </xf>
    <xf numFmtId="0" fontId="6" fillId="4" borderId="25" xfId="2" applyFont="1" applyFill="1" applyBorder="1" applyAlignment="1">
      <alignment horizontal="right" vertical="top"/>
    </xf>
    <xf numFmtId="0" fontId="6" fillId="4" borderId="14" xfId="2" applyFont="1" applyFill="1" applyBorder="1" applyAlignment="1">
      <alignment vertical="top"/>
    </xf>
    <xf numFmtId="3" fontId="3" fillId="4" borderId="15" xfId="2" applyNumberFormat="1" applyFont="1" applyFill="1" applyBorder="1" applyAlignment="1">
      <alignment vertical="top"/>
    </xf>
    <xf numFmtId="0" fontId="13" fillId="0" borderId="16" xfId="2" applyFont="1" applyBorder="1" applyAlignment="1">
      <alignment vertical="top"/>
    </xf>
    <xf numFmtId="0" fontId="6" fillId="4" borderId="13" xfId="2" applyFont="1" applyFill="1" applyBorder="1" applyAlignment="1">
      <alignment horizontal="right" vertical="top"/>
    </xf>
    <xf numFmtId="0" fontId="6" fillId="4" borderId="16" xfId="2" applyFont="1" applyFill="1" applyBorder="1" applyAlignment="1">
      <alignment vertical="top"/>
    </xf>
    <xf numFmtId="3" fontId="3" fillId="4" borderId="17" xfId="2" applyNumberFormat="1" applyFont="1" applyFill="1" applyBorder="1" applyAlignment="1">
      <alignment vertical="top"/>
    </xf>
    <xf numFmtId="0" fontId="6" fillId="0" borderId="12" xfId="2" applyFont="1" applyBorder="1" applyAlignment="1">
      <alignment vertical="top"/>
    </xf>
    <xf numFmtId="0" fontId="6" fillId="0" borderId="0" xfId="2" applyFont="1" applyAlignment="1">
      <alignment horizontal="right" vertical="top"/>
    </xf>
    <xf numFmtId="0" fontId="6" fillId="0" borderId="0" xfId="2" applyFont="1" applyAlignment="1">
      <alignment vertical="top"/>
    </xf>
    <xf numFmtId="3" fontId="8" fillId="0" borderId="0" xfId="2" applyNumberFormat="1" applyFont="1" applyAlignment="1">
      <alignment vertical="top"/>
    </xf>
    <xf numFmtId="0" fontId="13" fillId="0" borderId="0" xfId="2" applyFont="1" applyAlignment="1">
      <alignment horizontal="left" vertical="top"/>
    </xf>
    <xf numFmtId="0" fontId="3" fillId="0" borderId="0" xfId="2" applyFont="1" applyAlignment="1">
      <alignment vertical="top"/>
    </xf>
    <xf numFmtId="0" fontId="4" fillId="0" borderId="0" xfId="2" applyFont="1"/>
    <xf numFmtId="3" fontId="8" fillId="0" borderId="0" xfId="2" applyNumberFormat="1" applyFont="1"/>
    <xf numFmtId="0" fontId="19" fillId="0" borderId="0" xfId="2" applyFont="1" applyAlignment="1">
      <alignment wrapText="1"/>
    </xf>
    <xf numFmtId="0" fontId="19" fillId="0" borderId="0" xfId="2" applyFont="1"/>
    <xf numFmtId="3" fontId="3" fillId="0" borderId="0" xfId="2" applyNumberFormat="1" applyFont="1"/>
    <xf numFmtId="3" fontId="3" fillId="0" borderId="0" xfId="2" applyNumberFormat="1" applyFont="1" applyAlignment="1">
      <alignment horizontal="centerContinuous"/>
    </xf>
    <xf numFmtId="3" fontId="8" fillId="0" borderId="0" xfId="2" applyNumberFormat="1" applyFont="1" applyAlignment="1">
      <alignment horizontal="centerContinuous"/>
    </xf>
    <xf numFmtId="0" fontId="21" fillId="0" borderId="0" xfId="4" applyFont="1" applyAlignment="1" applyProtection="1"/>
    <xf numFmtId="0" fontId="8" fillId="0" borderId="0" xfId="2" applyFont="1" applyAlignment="1">
      <alignment horizontal="right" vertical="top"/>
    </xf>
    <xf numFmtId="0" fontId="8" fillId="0" borderId="0" xfId="2" applyFont="1" applyAlignment="1">
      <alignment vertical="top"/>
    </xf>
    <xf numFmtId="43" fontId="3" fillId="0" borderId="0" xfId="1" applyFont="1"/>
    <xf numFmtId="164" fontId="3" fillId="0" borderId="0" xfId="2" applyNumberFormat="1" applyFont="1"/>
    <xf numFmtId="43" fontId="16" fillId="0" borderId="0" xfId="1" applyFont="1"/>
    <xf numFmtId="3" fontId="3" fillId="0" borderId="3" xfId="2" applyNumberFormat="1" applyFont="1" applyBorder="1" applyAlignment="1">
      <alignment vertical="top"/>
    </xf>
    <xf numFmtId="0" fontId="6" fillId="0" borderId="13" xfId="0" applyFont="1" applyBorder="1" applyAlignment="1">
      <alignment horizontal="right" vertical="top" wrapText="1"/>
    </xf>
    <xf numFmtId="0" fontId="6" fillId="0" borderId="26" xfId="0" applyFont="1" applyBorder="1" applyAlignment="1">
      <alignment vertical="top" wrapText="1"/>
    </xf>
    <xf numFmtId="43" fontId="17" fillId="0" borderId="0" xfId="1" applyFont="1"/>
    <xf numFmtId="43" fontId="8" fillId="0" borderId="0" xfId="2" applyNumberFormat="1" applyFont="1"/>
    <xf numFmtId="43" fontId="3" fillId="0" borderId="0" xfId="2" applyNumberFormat="1" applyFont="1"/>
    <xf numFmtId="0" fontId="13" fillId="0" borderId="14" xfId="2" applyFont="1" applyBorder="1" applyAlignment="1">
      <alignment horizontal="right" vertical="top" wrapText="1"/>
    </xf>
    <xf numFmtId="3" fontId="3" fillId="0" borderId="15" xfId="2" applyNumberFormat="1" applyFont="1" applyBorder="1" applyAlignment="1">
      <alignment vertical="top"/>
    </xf>
    <xf numFmtId="3" fontId="8" fillId="0" borderId="1" xfId="2" applyNumberFormat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top"/>
    </xf>
    <xf numFmtId="0" fontId="6" fillId="0" borderId="7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0" fontId="7" fillId="0" borderId="8" xfId="2" applyFont="1" applyBorder="1" applyAlignment="1">
      <alignment horizontal="left" vertical="top" wrapText="1"/>
    </xf>
    <xf numFmtId="0" fontId="7" fillId="0" borderId="11" xfId="2" applyFont="1" applyBorder="1" applyAlignment="1">
      <alignment horizontal="left" vertical="top" wrapText="1"/>
    </xf>
    <xf numFmtId="3" fontId="8" fillId="0" borderId="6" xfId="2" applyNumberFormat="1" applyFont="1" applyBorder="1" applyAlignment="1">
      <alignment horizontal="center" vertical="center"/>
    </xf>
    <xf numFmtId="3" fontId="8" fillId="0" borderId="9" xfId="2" applyNumberFormat="1" applyFont="1" applyBorder="1" applyAlignment="1">
      <alignment horizontal="center" vertical="center"/>
    </xf>
  </cellXfs>
  <cellStyles count="8">
    <cellStyle name="Comma" xfId="1" builtinId="3"/>
    <cellStyle name="Comma 2" xfId="6" xr:uid="{B7774C49-4EDF-4D5D-A84D-A0CB5932B23C}"/>
    <cellStyle name="Hyperlink 2" xfId="4" xr:uid="{2492C9CB-4AC8-49BC-AC61-8B4CF5810880}"/>
    <cellStyle name="Normal" xfId="0" builtinId="0"/>
    <cellStyle name="Normal 2" xfId="2" xr:uid="{E7E5C35E-AB5B-4670-9188-CD3E3397CF5B}"/>
    <cellStyle name="Normal 2 2" xfId="7" xr:uid="{17486CB5-1110-4D41-8323-7ED9EE5D740C}"/>
    <cellStyle name="Normal 3" xfId="5" xr:uid="{6E23B3AA-EF7E-4E3B-BDAA-001519BCD7BA}"/>
    <cellStyle name="Normal_10 forma" xfId="3" xr:uid="{61D15C6F-78E2-423A-AB33-0DC176FF6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C0DB-A474-472B-9516-CAE14492162C}">
  <sheetPr>
    <tabColor rgb="FF92D050"/>
    <pageSetUpPr fitToPage="1"/>
  </sheetPr>
  <dimension ref="A1:Q154"/>
  <sheetViews>
    <sheetView tabSelected="1" zoomScaleNormal="100" zoomScaleSheetLayoutView="69" workbookViewId="0">
      <pane xSplit="3" ySplit="8" topLeftCell="D9" activePane="bottomRight" state="frozen"/>
      <selection activeCell="A2" sqref="A2"/>
      <selection pane="topRight" activeCell="C2" sqref="C2"/>
      <selection pane="bottomLeft" activeCell="A9" sqref="A9"/>
      <selection pane="bottomRight" activeCell="B1" sqref="B1:C1"/>
    </sheetView>
  </sheetViews>
  <sheetFormatPr defaultColWidth="11.453125" defaultRowHeight="13"/>
  <cols>
    <col min="1" max="1" width="2.1796875" style="2" bestFit="1" customWidth="1"/>
    <col min="2" max="2" width="9.81640625" style="87" customWidth="1"/>
    <col min="3" max="3" width="37.54296875" style="88" customWidth="1"/>
    <col min="4" max="4" width="15.1796875" style="1" customWidth="1"/>
    <col min="5" max="5" width="6.54296875" style="1" bestFit="1" customWidth="1"/>
    <col min="6" max="6" width="11.26953125" style="1" bestFit="1" customWidth="1"/>
    <col min="7" max="7" width="6.54296875" style="1" bestFit="1" customWidth="1"/>
    <col min="8" max="8" width="11.26953125" style="1" bestFit="1" customWidth="1"/>
    <col min="9" max="9" width="6.54296875" style="1" bestFit="1" customWidth="1"/>
    <col min="10" max="10" width="11.26953125" style="1" bestFit="1" customWidth="1"/>
    <col min="11" max="11" width="6.54296875" style="1" bestFit="1" customWidth="1"/>
    <col min="12" max="12" width="11.26953125" style="76" bestFit="1" customWidth="1"/>
    <col min="13" max="13" width="6.54296875" style="76" bestFit="1" customWidth="1"/>
    <col min="14" max="14" width="5" style="2" customWidth="1"/>
    <col min="15" max="15" width="1.54296875" style="2" customWidth="1"/>
    <col min="16" max="16" width="13.54296875" style="2" bestFit="1" customWidth="1"/>
    <col min="17" max="17" width="13.81640625" style="2" bestFit="1" customWidth="1"/>
    <col min="18" max="253" width="11.453125" style="2"/>
    <col min="254" max="254" width="9.81640625" style="2" customWidth="1"/>
    <col min="255" max="255" width="87.1796875" style="2" customWidth="1"/>
    <col min="256" max="256" width="5.54296875" style="2" bestFit="1" customWidth="1"/>
    <col min="257" max="257" width="6.54296875" style="2" bestFit="1" customWidth="1"/>
    <col min="258" max="258" width="5.54296875" style="2" bestFit="1" customWidth="1"/>
    <col min="259" max="259" width="6.54296875" style="2" bestFit="1" customWidth="1"/>
    <col min="260" max="260" width="5.54296875" style="2" bestFit="1" customWidth="1"/>
    <col min="261" max="261" width="6.54296875" style="2" bestFit="1" customWidth="1"/>
    <col min="262" max="262" width="5.54296875" style="2" bestFit="1" customWidth="1"/>
    <col min="263" max="263" width="6.54296875" style="2" bestFit="1" customWidth="1"/>
    <col min="264" max="264" width="5.54296875" style="2" bestFit="1" customWidth="1"/>
    <col min="265" max="265" width="6.54296875" style="2" bestFit="1" customWidth="1"/>
    <col min="266" max="266" width="5.54296875" style="2" bestFit="1" customWidth="1"/>
    <col min="267" max="267" width="6.54296875" style="2" bestFit="1" customWidth="1"/>
    <col min="268" max="268" width="15.1796875" style="2" customWidth="1"/>
    <col min="269" max="269" width="15.26953125" style="2" customWidth="1"/>
    <col min="270" max="270" width="5" style="2" customWidth="1"/>
    <col min="271" max="271" width="1.54296875" style="2" customWidth="1"/>
    <col min="272" max="509" width="11.453125" style="2"/>
    <col min="510" max="510" width="9.81640625" style="2" customWidth="1"/>
    <col min="511" max="511" width="87.1796875" style="2" customWidth="1"/>
    <col min="512" max="512" width="5.54296875" style="2" bestFit="1" customWidth="1"/>
    <col min="513" max="513" width="6.54296875" style="2" bestFit="1" customWidth="1"/>
    <col min="514" max="514" width="5.54296875" style="2" bestFit="1" customWidth="1"/>
    <col min="515" max="515" width="6.54296875" style="2" bestFit="1" customWidth="1"/>
    <col min="516" max="516" width="5.54296875" style="2" bestFit="1" customWidth="1"/>
    <col min="517" max="517" width="6.54296875" style="2" bestFit="1" customWidth="1"/>
    <col min="518" max="518" width="5.54296875" style="2" bestFit="1" customWidth="1"/>
    <col min="519" max="519" width="6.54296875" style="2" bestFit="1" customWidth="1"/>
    <col min="520" max="520" width="5.54296875" style="2" bestFit="1" customWidth="1"/>
    <col min="521" max="521" width="6.54296875" style="2" bestFit="1" customWidth="1"/>
    <col min="522" max="522" width="5.54296875" style="2" bestFit="1" customWidth="1"/>
    <col min="523" max="523" width="6.54296875" style="2" bestFit="1" customWidth="1"/>
    <col min="524" max="524" width="15.1796875" style="2" customWidth="1"/>
    <col min="525" max="525" width="15.26953125" style="2" customWidth="1"/>
    <col min="526" max="526" width="5" style="2" customWidth="1"/>
    <col min="527" max="527" width="1.54296875" style="2" customWidth="1"/>
    <col min="528" max="765" width="11.453125" style="2"/>
    <col min="766" max="766" width="9.81640625" style="2" customWidth="1"/>
    <col min="767" max="767" width="87.1796875" style="2" customWidth="1"/>
    <col min="768" max="768" width="5.54296875" style="2" bestFit="1" customWidth="1"/>
    <col min="769" max="769" width="6.54296875" style="2" bestFit="1" customWidth="1"/>
    <col min="770" max="770" width="5.54296875" style="2" bestFit="1" customWidth="1"/>
    <col min="771" max="771" width="6.54296875" style="2" bestFit="1" customWidth="1"/>
    <col min="772" max="772" width="5.54296875" style="2" bestFit="1" customWidth="1"/>
    <col min="773" max="773" width="6.54296875" style="2" bestFit="1" customWidth="1"/>
    <col min="774" max="774" width="5.54296875" style="2" bestFit="1" customWidth="1"/>
    <col min="775" max="775" width="6.54296875" style="2" bestFit="1" customWidth="1"/>
    <col min="776" max="776" width="5.54296875" style="2" bestFit="1" customWidth="1"/>
    <col min="777" max="777" width="6.54296875" style="2" bestFit="1" customWidth="1"/>
    <col min="778" max="778" width="5.54296875" style="2" bestFit="1" customWidth="1"/>
    <col min="779" max="779" width="6.54296875" style="2" bestFit="1" customWidth="1"/>
    <col min="780" max="780" width="15.1796875" style="2" customWidth="1"/>
    <col min="781" max="781" width="15.26953125" style="2" customWidth="1"/>
    <col min="782" max="782" width="5" style="2" customWidth="1"/>
    <col min="783" max="783" width="1.54296875" style="2" customWidth="1"/>
    <col min="784" max="1021" width="11.453125" style="2"/>
    <col min="1022" max="1022" width="9.81640625" style="2" customWidth="1"/>
    <col min="1023" max="1023" width="87.1796875" style="2" customWidth="1"/>
    <col min="1024" max="1024" width="5.54296875" style="2" bestFit="1" customWidth="1"/>
    <col min="1025" max="1025" width="6.54296875" style="2" bestFit="1" customWidth="1"/>
    <col min="1026" max="1026" width="5.54296875" style="2" bestFit="1" customWidth="1"/>
    <col min="1027" max="1027" width="6.54296875" style="2" bestFit="1" customWidth="1"/>
    <col min="1028" max="1028" width="5.54296875" style="2" bestFit="1" customWidth="1"/>
    <col min="1029" max="1029" width="6.54296875" style="2" bestFit="1" customWidth="1"/>
    <col min="1030" max="1030" width="5.54296875" style="2" bestFit="1" customWidth="1"/>
    <col min="1031" max="1031" width="6.54296875" style="2" bestFit="1" customWidth="1"/>
    <col min="1032" max="1032" width="5.54296875" style="2" bestFit="1" customWidth="1"/>
    <col min="1033" max="1033" width="6.54296875" style="2" bestFit="1" customWidth="1"/>
    <col min="1034" max="1034" width="5.54296875" style="2" bestFit="1" customWidth="1"/>
    <col min="1035" max="1035" width="6.54296875" style="2" bestFit="1" customWidth="1"/>
    <col min="1036" max="1036" width="15.1796875" style="2" customWidth="1"/>
    <col min="1037" max="1037" width="15.26953125" style="2" customWidth="1"/>
    <col min="1038" max="1038" width="5" style="2" customWidth="1"/>
    <col min="1039" max="1039" width="1.54296875" style="2" customWidth="1"/>
    <col min="1040" max="1277" width="11.453125" style="2"/>
    <col min="1278" max="1278" width="9.81640625" style="2" customWidth="1"/>
    <col min="1279" max="1279" width="87.1796875" style="2" customWidth="1"/>
    <col min="1280" max="1280" width="5.54296875" style="2" bestFit="1" customWidth="1"/>
    <col min="1281" max="1281" width="6.54296875" style="2" bestFit="1" customWidth="1"/>
    <col min="1282" max="1282" width="5.54296875" style="2" bestFit="1" customWidth="1"/>
    <col min="1283" max="1283" width="6.54296875" style="2" bestFit="1" customWidth="1"/>
    <col min="1284" max="1284" width="5.54296875" style="2" bestFit="1" customWidth="1"/>
    <col min="1285" max="1285" width="6.54296875" style="2" bestFit="1" customWidth="1"/>
    <col min="1286" max="1286" width="5.54296875" style="2" bestFit="1" customWidth="1"/>
    <col min="1287" max="1287" width="6.54296875" style="2" bestFit="1" customWidth="1"/>
    <col min="1288" max="1288" width="5.54296875" style="2" bestFit="1" customWidth="1"/>
    <col min="1289" max="1289" width="6.54296875" style="2" bestFit="1" customWidth="1"/>
    <col min="1290" max="1290" width="5.54296875" style="2" bestFit="1" customWidth="1"/>
    <col min="1291" max="1291" width="6.54296875" style="2" bestFit="1" customWidth="1"/>
    <col min="1292" max="1292" width="15.1796875" style="2" customWidth="1"/>
    <col min="1293" max="1293" width="15.26953125" style="2" customWidth="1"/>
    <col min="1294" max="1294" width="5" style="2" customWidth="1"/>
    <col min="1295" max="1295" width="1.54296875" style="2" customWidth="1"/>
    <col min="1296" max="1533" width="11.453125" style="2"/>
    <col min="1534" max="1534" width="9.81640625" style="2" customWidth="1"/>
    <col min="1535" max="1535" width="87.1796875" style="2" customWidth="1"/>
    <col min="1536" max="1536" width="5.54296875" style="2" bestFit="1" customWidth="1"/>
    <col min="1537" max="1537" width="6.54296875" style="2" bestFit="1" customWidth="1"/>
    <col min="1538" max="1538" width="5.54296875" style="2" bestFit="1" customWidth="1"/>
    <col min="1539" max="1539" width="6.54296875" style="2" bestFit="1" customWidth="1"/>
    <col min="1540" max="1540" width="5.54296875" style="2" bestFit="1" customWidth="1"/>
    <col min="1541" max="1541" width="6.54296875" style="2" bestFit="1" customWidth="1"/>
    <col min="1542" max="1542" width="5.54296875" style="2" bestFit="1" customWidth="1"/>
    <col min="1543" max="1543" width="6.54296875" style="2" bestFit="1" customWidth="1"/>
    <col min="1544" max="1544" width="5.54296875" style="2" bestFit="1" customWidth="1"/>
    <col min="1545" max="1545" width="6.54296875" style="2" bestFit="1" customWidth="1"/>
    <col min="1546" max="1546" width="5.54296875" style="2" bestFit="1" customWidth="1"/>
    <col min="1547" max="1547" width="6.54296875" style="2" bestFit="1" customWidth="1"/>
    <col min="1548" max="1548" width="15.1796875" style="2" customWidth="1"/>
    <col min="1549" max="1549" width="15.26953125" style="2" customWidth="1"/>
    <col min="1550" max="1550" width="5" style="2" customWidth="1"/>
    <col min="1551" max="1551" width="1.54296875" style="2" customWidth="1"/>
    <col min="1552" max="1789" width="11.453125" style="2"/>
    <col min="1790" max="1790" width="9.81640625" style="2" customWidth="1"/>
    <col min="1791" max="1791" width="87.1796875" style="2" customWidth="1"/>
    <col min="1792" max="1792" width="5.54296875" style="2" bestFit="1" customWidth="1"/>
    <col min="1793" max="1793" width="6.54296875" style="2" bestFit="1" customWidth="1"/>
    <col min="1794" max="1794" width="5.54296875" style="2" bestFit="1" customWidth="1"/>
    <col min="1795" max="1795" width="6.54296875" style="2" bestFit="1" customWidth="1"/>
    <col min="1796" max="1796" width="5.54296875" style="2" bestFit="1" customWidth="1"/>
    <col min="1797" max="1797" width="6.54296875" style="2" bestFit="1" customWidth="1"/>
    <col min="1798" max="1798" width="5.54296875" style="2" bestFit="1" customWidth="1"/>
    <col min="1799" max="1799" width="6.54296875" style="2" bestFit="1" customWidth="1"/>
    <col min="1800" max="1800" width="5.54296875" style="2" bestFit="1" customWidth="1"/>
    <col min="1801" max="1801" width="6.54296875" style="2" bestFit="1" customWidth="1"/>
    <col min="1802" max="1802" width="5.54296875" style="2" bestFit="1" customWidth="1"/>
    <col min="1803" max="1803" width="6.54296875" style="2" bestFit="1" customWidth="1"/>
    <col min="1804" max="1804" width="15.1796875" style="2" customWidth="1"/>
    <col min="1805" max="1805" width="15.26953125" style="2" customWidth="1"/>
    <col min="1806" max="1806" width="5" style="2" customWidth="1"/>
    <col min="1807" max="1807" width="1.54296875" style="2" customWidth="1"/>
    <col min="1808" max="2045" width="11.453125" style="2"/>
    <col min="2046" max="2046" width="9.81640625" style="2" customWidth="1"/>
    <col min="2047" max="2047" width="87.1796875" style="2" customWidth="1"/>
    <col min="2048" max="2048" width="5.54296875" style="2" bestFit="1" customWidth="1"/>
    <col min="2049" max="2049" width="6.54296875" style="2" bestFit="1" customWidth="1"/>
    <col min="2050" max="2050" width="5.54296875" style="2" bestFit="1" customWidth="1"/>
    <col min="2051" max="2051" width="6.54296875" style="2" bestFit="1" customWidth="1"/>
    <col min="2052" max="2052" width="5.54296875" style="2" bestFit="1" customWidth="1"/>
    <col min="2053" max="2053" width="6.54296875" style="2" bestFit="1" customWidth="1"/>
    <col min="2054" max="2054" width="5.54296875" style="2" bestFit="1" customWidth="1"/>
    <col min="2055" max="2055" width="6.54296875" style="2" bestFit="1" customWidth="1"/>
    <col min="2056" max="2056" width="5.54296875" style="2" bestFit="1" customWidth="1"/>
    <col min="2057" max="2057" width="6.54296875" style="2" bestFit="1" customWidth="1"/>
    <col min="2058" max="2058" width="5.54296875" style="2" bestFit="1" customWidth="1"/>
    <col min="2059" max="2059" width="6.54296875" style="2" bestFit="1" customWidth="1"/>
    <col min="2060" max="2060" width="15.1796875" style="2" customWidth="1"/>
    <col min="2061" max="2061" width="15.26953125" style="2" customWidth="1"/>
    <col min="2062" max="2062" width="5" style="2" customWidth="1"/>
    <col min="2063" max="2063" width="1.54296875" style="2" customWidth="1"/>
    <col min="2064" max="2301" width="11.453125" style="2"/>
    <col min="2302" max="2302" width="9.81640625" style="2" customWidth="1"/>
    <col min="2303" max="2303" width="87.1796875" style="2" customWidth="1"/>
    <col min="2304" max="2304" width="5.54296875" style="2" bestFit="1" customWidth="1"/>
    <col min="2305" max="2305" width="6.54296875" style="2" bestFit="1" customWidth="1"/>
    <col min="2306" max="2306" width="5.54296875" style="2" bestFit="1" customWidth="1"/>
    <col min="2307" max="2307" width="6.54296875" style="2" bestFit="1" customWidth="1"/>
    <col min="2308" max="2308" width="5.54296875" style="2" bestFit="1" customWidth="1"/>
    <col min="2309" max="2309" width="6.54296875" style="2" bestFit="1" customWidth="1"/>
    <col min="2310" max="2310" width="5.54296875" style="2" bestFit="1" customWidth="1"/>
    <col min="2311" max="2311" width="6.54296875" style="2" bestFit="1" customWidth="1"/>
    <col min="2312" max="2312" width="5.54296875" style="2" bestFit="1" customWidth="1"/>
    <col min="2313" max="2313" width="6.54296875" style="2" bestFit="1" customWidth="1"/>
    <col min="2314" max="2314" width="5.54296875" style="2" bestFit="1" customWidth="1"/>
    <col min="2315" max="2315" width="6.54296875" style="2" bestFit="1" customWidth="1"/>
    <col min="2316" max="2316" width="15.1796875" style="2" customWidth="1"/>
    <col min="2317" max="2317" width="15.26953125" style="2" customWidth="1"/>
    <col min="2318" max="2318" width="5" style="2" customWidth="1"/>
    <col min="2319" max="2319" width="1.54296875" style="2" customWidth="1"/>
    <col min="2320" max="2557" width="11.453125" style="2"/>
    <col min="2558" max="2558" width="9.81640625" style="2" customWidth="1"/>
    <col min="2559" max="2559" width="87.1796875" style="2" customWidth="1"/>
    <col min="2560" max="2560" width="5.54296875" style="2" bestFit="1" customWidth="1"/>
    <col min="2561" max="2561" width="6.54296875" style="2" bestFit="1" customWidth="1"/>
    <col min="2562" max="2562" width="5.54296875" style="2" bestFit="1" customWidth="1"/>
    <col min="2563" max="2563" width="6.54296875" style="2" bestFit="1" customWidth="1"/>
    <col min="2564" max="2564" width="5.54296875" style="2" bestFit="1" customWidth="1"/>
    <col min="2565" max="2565" width="6.54296875" style="2" bestFit="1" customWidth="1"/>
    <col min="2566" max="2566" width="5.54296875" style="2" bestFit="1" customWidth="1"/>
    <col min="2567" max="2567" width="6.54296875" style="2" bestFit="1" customWidth="1"/>
    <col min="2568" max="2568" width="5.54296875" style="2" bestFit="1" customWidth="1"/>
    <col min="2569" max="2569" width="6.54296875" style="2" bestFit="1" customWidth="1"/>
    <col min="2570" max="2570" width="5.54296875" style="2" bestFit="1" customWidth="1"/>
    <col min="2571" max="2571" width="6.54296875" style="2" bestFit="1" customWidth="1"/>
    <col min="2572" max="2572" width="15.1796875" style="2" customWidth="1"/>
    <col min="2573" max="2573" width="15.26953125" style="2" customWidth="1"/>
    <col min="2574" max="2574" width="5" style="2" customWidth="1"/>
    <col min="2575" max="2575" width="1.54296875" style="2" customWidth="1"/>
    <col min="2576" max="2813" width="11.453125" style="2"/>
    <col min="2814" max="2814" width="9.81640625" style="2" customWidth="1"/>
    <col min="2815" max="2815" width="87.1796875" style="2" customWidth="1"/>
    <col min="2816" max="2816" width="5.54296875" style="2" bestFit="1" customWidth="1"/>
    <col min="2817" max="2817" width="6.54296875" style="2" bestFit="1" customWidth="1"/>
    <col min="2818" max="2818" width="5.54296875" style="2" bestFit="1" customWidth="1"/>
    <col min="2819" max="2819" width="6.54296875" style="2" bestFit="1" customWidth="1"/>
    <col min="2820" max="2820" width="5.54296875" style="2" bestFit="1" customWidth="1"/>
    <col min="2821" max="2821" width="6.54296875" style="2" bestFit="1" customWidth="1"/>
    <col min="2822" max="2822" width="5.54296875" style="2" bestFit="1" customWidth="1"/>
    <col min="2823" max="2823" width="6.54296875" style="2" bestFit="1" customWidth="1"/>
    <col min="2824" max="2824" width="5.54296875" style="2" bestFit="1" customWidth="1"/>
    <col min="2825" max="2825" width="6.54296875" style="2" bestFit="1" customWidth="1"/>
    <col min="2826" max="2826" width="5.54296875" style="2" bestFit="1" customWidth="1"/>
    <col min="2827" max="2827" width="6.54296875" style="2" bestFit="1" customWidth="1"/>
    <col min="2828" max="2828" width="15.1796875" style="2" customWidth="1"/>
    <col min="2829" max="2829" width="15.26953125" style="2" customWidth="1"/>
    <col min="2830" max="2830" width="5" style="2" customWidth="1"/>
    <col min="2831" max="2831" width="1.54296875" style="2" customWidth="1"/>
    <col min="2832" max="3069" width="11.453125" style="2"/>
    <col min="3070" max="3070" width="9.81640625" style="2" customWidth="1"/>
    <col min="3071" max="3071" width="87.1796875" style="2" customWidth="1"/>
    <col min="3072" max="3072" width="5.54296875" style="2" bestFit="1" customWidth="1"/>
    <col min="3073" max="3073" width="6.54296875" style="2" bestFit="1" customWidth="1"/>
    <col min="3074" max="3074" width="5.54296875" style="2" bestFit="1" customWidth="1"/>
    <col min="3075" max="3075" width="6.54296875" style="2" bestFit="1" customWidth="1"/>
    <col min="3076" max="3076" width="5.54296875" style="2" bestFit="1" customWidth="1"/>
    <col min="3077" max="3077" width="6.54296875" style="2" bestFit="1" customWidth="1"/>
    <col min="3078" max="3078" width="5.54296875" style="2" bestFit="1" customWidth="1"/>
    <col min="3079" max="3079" width="6.54296875" style="2" bestFit="1" customWidth="1"/>
    <col min="3080" max="3080" width="5.54296875" style="2" bestFit="1" customWidth="1"/>
    <col min="3081" max="3081" width="6.54296875" style="2" bestFit="1" customWidth="1"/>
    <col min="3082" max="3082" width="5.54296875" style="2" bestFit="1" customWidth="1"/>
    <col min="3083" max="3083" width="6.54296875" style="2" bestFit="1" customWidth="1"/>
    <col min="3084" max="3084" width="15.1796875" style="2" customWidth="1"/>
    <col min="3085" max="3085" width="15.26953125" style="2" customWidth="1"/>
    <col min="3086" max="3086" width="5" style="2" customWidth="1"/>
    <col min="3087" max="3087" width="1.54296875" style="2" customWidth="1"/>
    <col min="3088" max="3325" width="11.453125" style="2"/>
    <col min="3326" max="3326" width="9.81640625" style="2" customWidth="1"/>
    <col min="3327" max="3327" width="87.1796875" style="2" customWidth="1"/>
    <col min="3328" max="3328" width="5.54296875" style="2" bestFit="1" customWidth="1"/>
    <col min="3329" max="3329" width="6.54296875" style="2" bestFit="1" customWidth="1"/>
    <col min="3330" max="3330" width="5.54296875" style="2" bestFit="1" customWidth="1"/>
    <col min="3331" max="3331" width="6.54296875" style="2" bestFit="1" customWidth="1"/>
    <col min="3332" max="3332" width="5.54296875" style="2" bestFit="1" customWidth="1"/>
    <col min="3333" max="3333" width="6.54296875" style="2" bestFit="1" customWidth="1"/>
    <col min="3334" max="3334" width="5.54296875" style="2" bestFit="1" customWidth="1"/>
    <col min="3335" max="3335" width="6.54296875" style="2" bestFit="1" customWidth="1"/>
    <col min="3336" max="3336" width="5.54296875" style="2" bestFit="1" customWidth="1"/>
    <col min="3337" max="3337" width="6.54296875" style="2" bestFit="1" customWidth="1"/>
    <col min="3338" max="3338" width="5.54296875" style="2" bestFit="1" customWidth="1"/>
    <col min="3339" max="3339" width="6.54296875" style="2" bestFit="1" customWidth="1"/>
    <col min="3340" max="3340" width="15.1796875" style="2" customWidth="1"/>
    <col min="3341" max="3341" width="15.26953125" style="2" customWidth="1"/>
    <col min="3342" max="3342" width="5" style="2" customWidth="1"/>
    <col min="3343" max="3343" width="1.54296875" style="2" customWidth="1"/>
    <col min="3344" max="3581" width="11.453125" style="2"/>
    <col min="3582" max="3582" width="9.81640625" style="2" customWidth="1"/>
    <col min="3583" max="3583" width="87.1796875" style="2" customWidth="1"/>
    <col min="3584" max="3584" width="5.54296875" style="2" bestFit="1" customWidth="1"/>
    <col min="3585" max="3585" width="6.54296875" style="2" bestFit="1" customWidth="1"/>
    <col min="3586" max="3586" width="5.54296875" style="2" bestFit="1" customWidth="1"/>
    <col min="3587" max="3587" width="6.54296875" style="2" bestFit="1" customWidth="1"/>
    <col min="3588" max="3588" width="5.54296875" style="2" bestFit="1" customWidth="1"/>
    <col min="3589" max="3589" width="6.54296875" style="2" bestFit="1" customWidth="1"/>
    <col min="3590" max="3590" width="5.54296875" style="2" bestFit="1" customWidth="1"/>
    <col min="3591" max="3591" width="6.54296875" style="2" bestFit="1" customWidth="1"/>
    <col min="3592" max="3592" width="5.54296875" style="2" bestFit="1" customWidth="1"/>
    <col min="3593" max="3593" width="6.54296875" style="2" bestFit="1" customWidth="1"/>
    <col min="3594" max="3594" width="5.54296875" style="2" bestFit="1" customWidth="1"/>
    <col min="3595" max="3595" width="6.54296875" style="2" bestFit="1" customWidth="1"/>
    <col min="3596" max="3596" width="15.1796875" style="2" customWidth="1"/>
    <col min="3597" max="3597" width="15.26953125" style="2" customWidth="1"/>
    <col min="3598" max="3598" width="5" style="2" customWidth="1"/>
    <col min="3599" max="3599" width="1.54296875" style="2" customWidth="1"/>
    <col min="3600" max="3837" width="11.453125" style="2"/>
    <col min="3838" max="3838" width="9.81640625" style="2" customWidth="1"/>
    <col min="3839" max="3839" width="87.1796875" style="2" customWidth="1"/>
    <col min="3840" max="3840" width="5.54296875" style="2" bestFit="1" customWidth="1"/>
    <col min="3841" max="3841" width="6.54296875" style="2" bestFit="1" customWidth="1"/>
    <col min="3842" max="3842" width="5.54296875" style="2" bestFit="1" customWidth="1"/>
    <col min="3843" max="3843" width="6.54296875" style="2" bestFit="1" customWidth="1"/>
    <col min="3844" max="3844" width="5.54296875" style="2" bestFit="1" customWidth="1"/>
    <col min="3845" max="3845" width="6.54296875" style="2" bestFit="1" customWidth="1"/>
    <col min="3846" max="3846" width="5.54296875" style="2" bestFit="1" customWidth="1"/>
    <col min="3847" max="3847" width="6.54296875" style="2" bestFit="1" customWidth="1"/>
    <col min="3848" max="3848" width="5.54296875" style="2" bestFit="1" customWidth="1"/>
    <col min="3849" max="3849" width="6.54296875" style="2" bestFit="1" customWidth="1"/>
    <col min="3850" max="3850" width="5.54296875" style="2" bestFit="1" customWidth="1"/>
    <col min="3851" max="3851" width="6.54296875" style="2" bestFit="1" customWidth="1"/>
    <col min="3852" max="3852" width="15.1796875" style="2" customWidth="1"/>
    <col min="3853" max="3853" width="15.26953125" style="2" customWidth="1"/>
    <col min="3854" max="3854" width="5" style="2" customWidth="1"/>
    <col min="3855" max="3855" width="1.54296875" style="2" customWidth="1"/>
    <col min="3856" max="4093" width="11.453125" style="2"/>
    <col min="4094" max="4094" width="9.81640625" style="2" customWidth="1"/>
    <col min="4095" max="4095" width="87.1796875" style="2" customWidth="1"/>
    <col min="4096" max="4096" width="5.54296875" style="2" bestFit="1" customWidth="1"/>
    <col min="4097" max="4097" width="6.54296875" style="2" bestFit="1" customWidth="1"/>
    <col min="4098" max="4098" width="5.54296875" style="2" bestFit="1" customWidth="1"/>
    <col min="4099" max="4099" width="6.54296875" style="2" bestFit="1" customWidth="1"/>
    <col min="4100" max="4100" width="5.54296875" style="2" bestFit="1" customWidth="1"/>
    <col min="4101" max="4101" width="6.54296875" style="2" bestFit="1" customWidth="1"/>
    <col min="4102" max="4102" width="5.54296875" style="2" bestFit="1" customWidth="1"/>
    <col min="4103" max="4103" width="6.54296875" style="2" bestFit="1" customWidth="1"/>
    <col min="4104" max="4104" width="5.54296875" style="2" bestFit="1" customWidth="1"/>
    <col min="4105" max="4105" width="6.54296875" style="2" bestFit="1" customWidth="1"/>
    <col min="4106" max="4106" width="5.54296875" style="2" bestFit="1" customWidth="1"/>
    <col min="4107" max="4107" width="6.54296875" style="2" bestFit="1" customWidth="1"/>
    <col min="4108" max="4108" width="15.1796875" style="2" customWidth="1"/>
    <col min="4109" max="4109" width="15.26953125" style="2" customWidth="1"/>
    <col min="4110" max="4110" width="5" style="2" customWidth="1"/>
    <col min="4111" max="4111" width="1.54296875" style="2" customWidth="1"/>
    <col min="4112" max="4349" width="11.453125" style="2"/>
    <col min="4350" max="4350" width="9.81640625" style="2" customWidth="1"/>
    <col min="4351" max="4351" width="87.1796875" style="2" customWidth="1"/>
    <col min="4352" max="4352" width="5.54296875" style="2" bestFit="1" customWidth="1"/>
    <col min="4353" max="4353" width="6.54296875" style="2" bestFit="1" customWidth="1"/>
    <col min="4354" max="4354" width="5.54296875" style="2" bestFit="1" customWidth="1"/>
    <col min="4355" max="4355" width="6.54296875" style="2" bestFit="1" customWidth="1"/>
    <col min="4356" max="4356" width="5.54296875" style="2" bestFit="1" customWidth="1"/>
    <col min="4357" max="4357" width="6.54296875" style="2" bestFit="1" customWidth="1"/>
    <col min="4358" max="4358" width="5.54296875" style="2" bestFit="1" customWidth="1"/>
    <col min="4359" max="4359" width="6.54296875" style="2" bestFit="1" customWidth="1"/>
    <col min="4360" max="4360" width="5.54296875" style="2" bestFit="1" customWidth="1"/>
    <col min="4361" max="4361" width="6.54296875" style="2" bestFit="1" customWidth="1"/>
    <col min="4362" max="4362" width="5.54296875" style="2" bestFit="1" customWidth="1"/>
    <col min="4363" max="4363" width="6.54296875" style="2" bestFit="1" customWidth="1"/>
    <col min="4364" max="4364" width="15.1796875" style="2" customWidth="1"/>
    <col min="4365" max="4365" width="15.26953125" style="2" customWidth="1"/>
    <col min="4366" max="4366" width="5" style="2" customWidth="1"/>
    <col min="4367" max="4367" width="1.54296875" style="2" customWidth="1"/>
    <col min="4368" max="4605" width="11.453125" style="2"/>
    <col min="4606" max="4606" width="9.81640625" style="2" customWidth="1"/>
    <col min="4607" max="4607" width="87.1796875" style="2" customWidth="1"/>
    <col min="4608" max="4608" width="5.54296875" style="2" bestFit="1" customWidth="1"/>
    <col min="4609" max="4609" width="6.54296875" style="2" bestFit="1" customWidth="1"/>
    <col min="4610" max="4610" width="5.54296875" style="2" bestFit="1" customWidth="1"/>
    <col min="4611" max="4611" width="6.54296875" style="2" bestFit="1" customWidth="1"/>
    <col min="4612" max="4612" width="5.54296875" style="2" bestFit="1" customWidth="1"/>
    <col min="4613" max="4613" width="6.54296875" style="2" bestFit="1" customWidth="1"/>
    <col min="4614" max="4614" width="5.54296875" style="2" bestFit="1" customWidth="1"/>
    <col min="4615" max="4615" width="6.54296875" style="2" bestFit="1" customWidth="1"/>
    <col min="4616" max="4616" width="5.54296875" style="2" bestFit="1" customWidth="1"/>
    <col min="4617" max="4617" width="6.54296875" style="2" bestFit="1" customWidth="1"/>
    <col min="4618" max="4618" width="5.54296875" style="2" bestFit="1" customWidth="1"/>
    <col min="4619" max="4619" width="6.54296875" style="2" bestFit="1" customWidth="1"/>
    <col min="4620" max="4620" width="15.1796875" style="2" customWidth="1"/>
    <col min="4621" max="4621" width="15.26953125" style="2" customWidth="1"/>
    <col min="4622" max="4622" width="5" style="2" customWidth="1"/>
    <col min="4623" max="4623" width="1.54296875" style="2" customWidth="1"/>
    <col min="4624" max="4861" width="11.453125" style="2"/>
    <col min="4862" max="4862" width="9.81640625" style="2" customWidth="1"/>
    <col min="4863" max="4863" width="87.1796875" style="2" customWidth="1"/>
    <col min="4864" max="4864" width="5.54296875" style="2" bestFit="1" customWidth="1"/>
    <col min="4865" max="4865" width="6.54296875" style="2" bestFit="1" customWidth="1"/>
    <col min="4866" max="4866" width="5.54296875" style="2" bestFit="1" customWidth="1"/>
    <col min="4867" max="4867" width="6.54296875" style="2" bestFit="1" customWidth="1"/>
    <col min="4868" max="4868" width="5.54296875" style="2" bestFit="1" customWidth="1"/>
    <col min="4869" max="4869" width="6.54296875" style="2" bestFit="1" customWidth="1"/>
    <col min="4870" max="4870" width="5.54296875" style="2" bestFit="1" customWidth="1"/>
    <col min="4871" max="4871" width="6.54296875" style="2" bestFit="1" customWidth="1"/>
    <col min="4872" max="4872" width="5.54296875" style="2" bestFit="1" customWidth="1"/>
    <col min="4873" max="4873" width="6.54296875" style="2" bestFit="1" customWidth="1"/>
    <col min="4874" max="4874" width="5.54296875" style="2" bestFit="1" customWidth="1"/>
    <col min="4875" max="4875" width="6.54296875" style="2" bestFit="1" customWidth="1"/>
    <col min="4876" max="4876" width="15.1796875" style="2" customWidth="1"/>
    <col min="4877" max="4877" width="15.26953125" style="2" customWidth="1"/>
    <col min="4878" max="4878" width="5" style="2" customWidth="1"/>
    <col min="4879" max="4879" width="1.54296875" style="2" customWidth="1"/>
    <col min="4880" max="5117" width="11.453125" style="2"/>
    <col min="5118" max="5118" width="9.81640625" style="2" customWidth="1"/>
    <col min="5119" max="5119" width="87.1796875" style="2" customWidth="1"/>
    <col min="5120" max="5120" width="5.54296875" style="2" bestFit="1" customWidth="1"/>
    <col min="5121" max="5121" width="6.54296875" style="2" bestFit="1" customWidth="1"/>
    <col min="5122" max="5122" width="5.54296875" style="2" bestFit="1" customWidth="1"/>
    <col min="5123" max="5123" width="6.54296875" style="2" bestFit="1" customWidth="1"/>
    <col min="5124" max="5124" width="5.54296875" style="2" bestFit="1" customWidth="1"/>
    <col min="5125" max="5125" width="6.54296875" style="2" bestFit="1" customWidth="1"/>
    <col min="5126" max="5126" width="5.54296875" style="2" bestFit="1" customWidth="1"/>
    <col min="5127" max="5127" width="6.54296875" style="2" bestFit="1" customWidth="1"/>
    <col min="5128" max="5128" width="5.54296875" style="2" bestFit="1" customWidth="1"/>
    <col min="5129" max="5129" width="6.54296875" style="2" bestFit="1" customWidth="1"/>
    <col min="5130" max="5130" width="5.54296875" style="2" bestFit="1" customWidth="1"/>
    <col min="5131" max="5131" width="6.54296875" style="2" bestFit="1" customWidth="1"/>
    <col min="5132" max="5132" width="15.1796875" style="2" customWidth="1"/>
    <col min="5133" max="5133" width="15.26953125" style="2" customWidth="1"/>
    <col min="5134" max="5134" width="5" style="2" customWidth="1"/>
    <col min="5135" max="5135" width="1.54296875" style="2" customWidth="1"/>
    <col min="5136" max="5373" width="11.453125" style="2"/>
    <col min="5374" max="5374" width="9.81640625" style="2" customWidth="1"/>
    <col min="5375" max="5375" width="87.1796875" style="2" customWidth="1"/>
    <col min="5376" max="5376" width="5.54296875" style="2" bestFit="1" customWidth="1"/>
    <col min="5377" max="5377" width="6.54296875" style="2" bestFit="1" customWidth="1"/>
    <col min="5378" max="5378" width="5.54296875" style="2" bestFit="1" customWidth="1"/>
    <col min="5379" max="5379" width="6.54296875" style="2" bestFit="1" customWidth="1"/>
    <col min="5380" max="5380" width="5.54296875" style="2" bestFit="1" customWidth="1"/>
    <col min="5381" max="5381" width="6.54296875" style="2" bestFit="1" customWidth="1"/>
    <col min="5382" max="5382" width="5.54296875" style="2" bestFit="1" customWidth="1"/>
    <col min="5383" max="5383" width="6.54296875" style="2" bestFit="1" customWidth="1"/>
    <col min="5384" max="5384" width="5.54296875" style="2" bestFit="1" customWidth="1"/>
    <col min="5385" max="5385" width="6.54296875" style="2" bestFit="1" customWidth="1"/>
    <col min="5386" max="5386" width="5.54296875" style="2" bestFit="1" customWidth="1"/>
    <col min="5387" max="5387" width="6.54296875" style="2" bestFit="1" customWidth="1"/>
    <col min="5388" max="5388" width="15.1796875" style="2" customWidth="1"/>
    <col min="5389" max="5389" width="15.26953125" style="2" customWidth="1"/>
    <col min="5390" max="5390" width="5" style="2" customWidth="1"/>
    <col min="5391" max="5391" width="1.54296875" style="2" customWidth="1"/>
    <col min="5392" max="5629" width="11.453125" style="2"/>
    <col min="5630" max="5630" width="9.81640625" style="2" customWidth="1"/>
    <col min="5631" max="5631" width="87.1796875" style="2" customWidth="1"/>
    <col min="5632" max="5632" width="5.54296875" style="2" bestFit="1" customWidth="1"/>
    <col min="5633" max="5633" width="6.54296875" style="2" bestFit="1" customWidth="1"/>
    <col min="5634" max="5634" width="5.54296875" style="2" bestFit="1" customWidth="1"/>
    <col min="5635" max="5635" width="6.54296875" style="2" bestFit="1" customWidth="1"/>
    <col min="5636" max="5636" width="5.54296875" style="2" bestFit="1" customWidth="1"/>
    <col min="5637" max="5637" width="6.54296875" style="2" bestFit="1" customWidth="1"/>
    <col min="5638" max="5638" width="5.54296875" style="2" bestFit="1" customWidth="1"/>
    <col min="5639" max="5639" width="6.54296875" style="2" bestFit="1" customWidth="1"/>
    <col min="5640" max="5640" width="5.54296875" style="2" bestFit="1" customWidth="1"/>
    <col min="5641" max="5641" width="6.54296875" style="2" bestFit="1" customWidth="1"/>
    <col min="5642" max="5642" width="5.54296875" style="2" bestFit="1" customWidth="1"/>
    <col min="5643" max="5643" width="6.54296875" style="2" bestFit="1" customWidth="1"/>
    <col min="5644" max="5644" width="15.1796875" style="2" customWidth="1"/>
    <col min="5645" max="5645" width="15.26953125" style="2" customWidth="1"/>
    <col min="5646" max="5646" width="5" style="2" customWidth="1"/>
    <col min="5647" max="5647" width="1.54296875" style="2" customWidth="1"/>
    <col min="5648" max="5885" width="11.453125" style="2"/>
    <col min="5886" max="5886" width="9.81640625" style="2" customWidth="1"/>
    <col min="5887" max="5887" width="87.1796875" style="2" customWidth="1"/>
    <col min="5888" max="5888" width="5.54296875" style="2" bestFit="1" customWidth="1"/>
    <col min="5889" max="5889" width="6.54296875" style="2" bestFit="1" customWidth="1"/>
    <col min="5890" max="5890" width="5.54296875" style="2" bestFit="1" customWidth="1"/>
    <col min="5891" max="5891" width="6.54296875" style="2" bestFit="1" customWidth="1"/>
    <col min="5892" max="5892" width="5.54296875" style="2" bestFit="1" customWidth="1"/>
    <col min="5893" max="5893" width="6.54296875" style="2" bestFit="1" customWidth="1"/>
    <col min="5894" max="5894" width="5.54296875" style="2" bestFit="1" customWidth="1"/>
    <col min="5895" max="5895" width="6.54296875" style="2" bestFit="1" customWidth="1"/>
    <col min="5896" max="5896" width="5.54296875" style="2" bestFit="1" customWidth="1"/>
    <col min="5897" max="5897" width="6.54296875" style="2" bestFit="1" customWidth="1"/>
    <col min="5898" max="5898" width="5.54296875" style="2" bestFit="1" customWidth="1"/>
    <col min="5899" max="5899" width="6.54296875" style="2" bestFit="1" customWidth="1"/>
    <col min="5900" max="5900" width="15.1796875" style="2" customWidth="1"/>
    <col min="5901" max="5901" width="15.26953125" style="2" customWidth="1"/>
    <col min="5902" max="5902" width="5" style="2" customWidth="1"/>
    <col min="5903" max="5903" width="1.54296875" style="2" customWidth="1"/>
    <col min="5904" max="6141" width="11.453125" style="2"/>
    <col min="6142" max="6142" width="9.81640625" style="2" customWidth="1"/>
    <col min="6143" max="6143" width="87.1796875" style="2" customWidth="1"/>
    <col min="6144" max="6144" width="5.54296875" style="2" bestFit="1" customWidth="1"/>
    <col min="6145" max="6145" width="6.54296875" style="2" bestFit="1" customWidth="1"/>
    <col min="6146" max="6146" width="5.54296875" style="2" bestFit="1" customWidth="1"/>
    <col min="6147" max="6147" width="6.54296875" style="2" bestFit="1" customWidth="1"/>
    <col min="6148" max="6148" width="5.54296875" style="2" bestFit="1" customWidth="1"/>
    <col min="6149" max="6149" width="6.54296875" style="2" bestFit="1" customWidth="1"/>
    <col min="6150" max="6150" width="5.54296875" style="2" bestFit="1" customWidth="1"/>
    <col min="6151" max="6151" width="6.54296875" style="2" bestFit="1" customWidth="1"/>
    <col min="6152" max="6152" width="5.54296875" style="2" bestFit="1" customWidth="1"/>
    <col min="6153" max="6153" width="6.54296875" style="2" bestFit="1" customWidth="1"/>
    <col min="6154" max="6154" width="5.54296875" style="2" bestFit="1" customWidth="1"/>
    <col min="6155" max="6155" width="6.54296875" style="2" bestFit="1" customWidth="1"/>
    <col min="6156" max="6156" width="15.1796875" style="2" customWidth="1"/>
    <col min="6157" max="6157" width="15.26953125" style="2" customWidth="1"/>
    <col min="6158" max="6158" width="5" style="2" customWidth="1"/>
    <col min="6159" max="6159" width="1.54296875" style="2" customWidth="1"/>
    <col min="6160" max="6397" width="11.453125" style="2"/>
    <col min="6398" max="6398" width="9.81640625" style="2" customWidth="1"/>
    <col min="6399" max="6399" width="87.1796875" style="2" customWidth="1"/>
    <col min="6400" max="6400" width="5.54296875" style="2" bestFit="1" customWidth="1"/>
    <col min="6401" max="6401" width="6.54296875" style="2" bestFit="1" customWidth="1"/>
    <col min="6402" max="6402" width="5.54296875" style="2" bestFit="1" customWidth="1"/>
    <col min="6403" max="6403" width="6.54296875" style="2" bestFit="1" customWidth="1"/>
    <col min="6404" max="6404" width="5.54296875" style="2" bestFit="1" customWidth="1"/>
    <col min="6405" max="6405" width="6.54296875" style="2" bestFit="1" customWidth="1"/>
    <col min="6406" max="6406" width="5.54296875" style="2" bestFit="1" customWidth="1"/>
    <col min="6407" max="6407" width="6.54296875" style="2" bestFit="1" customWidth="1"/>
    <col min="6408" max="6408" width="5.54296875" style="2" bestFit="1" customWidth="1"/>
    <col min="6409" max="6409" width="6.54296875" style="2" bestFit="1" customWidth="1"/>
    <col min="6410" max="6410" width="5.54296875" style="2" bestFit="1" customWidth="1"/>
    <col min="6411" max="6411" width="6.54296875" style="2" bestFit="1" customWidth="1"/>
    <col min="6412" max="6412" width="15.1796875" style="2" customWidth="1"/>
    <col min="6413" max="6413" width="15.26953125" style="2" customWidth="1"/>
    <col min="6414" max="6414" width="5" style="2" customWidth="1"/>
    <col min="6415" max="6415" width="1.54296875" style="2" customWidth="1"/>
    <col min="6416" max="6653" width="11.453125" style="2"/>
    <col min="6654" max="6654" width="9.81640625" style="2" customWidth="1"/>
    <col min="6655" max="6655" width="87.1796875" style="2" customWidth="1"/>
    <col min="6656" max="6656" width="5.54296875" style="2" bestFit="1" customWidth="1"/>
    <col min="6657" max="6657" width="6.54296875" style="2" bestFit="1" customWidth="1"/>
    <col min="6658" max="6658" width="5.54296875" style="2" bestFit="1" customWidth="1"/>
    <col min="6659" max="6659" width="6.54296875" style="2" bestFit="1" customWidth="1"/>
    <col min="6660" max="6660" width="5.54296875" style="2" bestFit="1" customWidth="1"/>
    <col min="6661" max="6661" width="6.54296875" style="2" bestFit="1" customWidth="1"/>
    <col min="6662" max="6662" width="5.54296875" style="2" bestFit="1" customWidth="1"/>
    <col min="6663" max="6663" width="6.54296875" style="2" bestFit="1" customWidth="1"/>
    <col min="6664" max="6664" width="5.54296875" style="2" bestFit="1" customWidth="1"/>
    <col min="6665" max="6665" width="6.54296875" style="2" bestFit="1" customWidth="1"/>
    <col min="6666" max="6666" width="5.54296875" style="2" bestFit="1" customWidth="1"/>
    <col min="6667" max="6667" width="6.54296875" style="2" bestFit="1" customWidth="1"/>
    <col min="6668" max="6668" width="15.1796875" style="2" customWidth="1"/>
    <col min="6669" max="6669" width="15.26953125" style="2" customWidth="1"/>
    <col min="6670" max="6670" width="5" style="2" customWidth="1"/>
    <col min="6671" max="6671" width="1.54296875" style="2" customWidth="1"/>
    <col min="6672" max="6909" width="11.453125" style="2"/>
    <col min="6910" max="6910" width="9.81640625" style="2" customWidth="1"/>
    <col min="6911" max="6911" width="87.1796875" style="2" customWidth="1"/>
    <col min="6912" max="6912" width="5.54296875" style="2" bestFit="1" customWidth="1"/>
    <col min="6913" max="6913" width="6.54296875" style="2" bestFit="1" customWidth="1"/>
    <col min="6914" max="6914" width="5.54296875" style="2" bestFit="1" customWidth="1"/>
    <col min="6915" max="6915" width="6.54296875" style="2" bestFit="1" customWidth="1"/>
    <col min="6916" max="6916" width="5.54296875" style="2" bestFit="1" customWidth="1"/>
    <col min="6917" max="6917" width="6.54296875" style="2" bestFit="1" customWidth="1"/>
    <col min="6918" max="6918" width="5.54296875" style="2" bestFit="1" customWidth="1"/>
    <col min="6919" max="6919" width="6.54296875" style="2" bestFit="1" customWidth="1"/>
    <col min="6920" max="6920" width="5.54296875" style="2" bestFit="1" customWidth="1"/>
    <col min="6921" max="6921" width="6.54296875" style="2" bestFit="1" customWidth="1"/>
    <col min="6922" max="6922" width="5.54296875" style="2" bestFit="1" customWidth="1"/>
    <col min="6923" max="6923" width="6.54296875" style="2" bestFit="1" customWidth="1"/>
    <col min="6924" max="6924" width="15.1796875" style="2" customWidth="1"/>
    <col min="6925" max="6925" width="15.26953125" style="2" customWidth="1"/>
    <col min="6926" max="6926" width="5" style="2" customWidth="1"/>
    <col min="6927" max="6927" width="1.54296875" style="2" customWidth="1"/>
    <col min="6928" max="7165" width="11.453125" style="2"/>
    <col min="7166" max="7166" width="9.81640625" style="2" customWidth="1"/>
    <col min="7167" max="7167" width="87.1796875" style="2" customWidth="1"/>
    <col min="7168" max="7168" width="5.54296875" style="2" bestFit="1" customWidth="1"/>
    <col min="7169" max="7169" width="6.54296875" style="2" bestFit="1" customWidth="1"/>
    <col min="7170" max="7170" width="5.54296875" style="2" bestFit="1" customWidth="1"/>
    <col min="7171" max="7171" width="6.54296875" style="2" bestFit="1" customWidth="1"/>
    <col min="7172" max="7172" width="5.54296875" style="2" bestFit="1" customWidth="1"/>
    <col min="7173" max="7173" width="6.54296875" style="2" bestFit="1" customWidth="1"/>
    <col min="7174" max="7174" width="5.54296875" style="2" bestFit="1" customWidth="1"/>
    <col min="7175" max="7175" width="6.54296875" style="2" bestFit="1" customWidth="1"/>
    <col min="7176" max="7176" width="5.54296875" style="2" bestFit="1" customWidth="1"/>
    <col min="7177" max="7177" width="6.54296875" style="2" bestFit="1" customWidth="1"/>
    <col min="7178" max="7178" width="5.54296875" style="2" bestFit="1" customWidth="1"/>
    <col min="7179" max="7179" width="6.54296875" style="2" bestFit="1" customWidth="1"/>
    <col min="7180" max="7180" width="15.1796875" style="2" customWidth="1"/>
    <col min="7181" max="7181" width="15.26953125" style="2" customWidth="1"/>
    <col min="7182" max="7182" width="5" style="2" customWidth="1"/>
    <col min="7183" max="7183" width="1.54296875" style="2" customWidth="1"/>
    <col min="7184" max="7421" width="11.453125" style="2"/>
    <col min="7422" max="7422" width="9.81640625" style="2" customWidth="1"/>
    <col min="7423" max="7423" width="87.1796875" style="2" customWidth="1"/>
    <col min="7424" max="7424" width="5.54296875" style="2" bestFit="1" customWidth="1"/>
    <col min="7425" max="7425" width="6.54296875" style="2" bestFit="1" customWidth="1"/>
    <col min="7426" max="7426" width="5.54296875" style="2" bestFit="1" customWidth="1"/>
    <col min="7427" max="7427" width="6.54296875" style="2" bestFit="1" customWidth="1"/>
    <col min="7428" max="7428" width="5.54296875" style="2" bestFit="1" customWidth="1"/>
    <col min="7429" max="7429" width="6.54296875" style="2" bestFit="1" customWidth="1"/>
    <col min="7430" max="7430" width="5.54296875" style="2" bestFit="1" customWidth="1"/>
    <col min="7431" max="7431" width="6.54296875" style="2" bestFit="1" customWidth="1"/>
    <col min="7432" max="7432" width="5.54296875" style="2" bestFit="1" customWidth="1"/>
    <col min="7433" max="7433" width="6.54296875" style="2" bestFit="1" customWidth="1"/>
    <col min="7434" max="7434" width="5.54296875" style="2" bestFit="1" customWidth="1"/>
    <col min="7435" max="7435" width="6.54296875" style="2" bestFit="1" customWidth="1"/>
    <col min="7436" max="7436" width="15.1796875" style="2" customWidth="1"/>
    <col min="7437" max="7437" width="15.26953125" style="2" customWidth="1"/>
    <col min="7438" max="7438" width="5" style="2" customWidth="1"/>
    <col min="7439" max="7439" width="1.54296875" style="2" customWidth="1"/>
    <col min="7440" max="7677" width="11.453125" style="2"/>
    <col min="7678" max="7678" width="9.81640625" style="2" customWidth="1"/>
    <col min="7679" max="7679" width="87.1796875" style="2" customWidth="1"/>
    <col min="7680" max="7680" width="5.54296875" style="2" bestFit="1" customWidth="1"/>
    <col min="7681" max="7681" width="6.54296875" style="2" bestFit="1" customWidth="1"/>
    <col min="7682" max="7682" width="5.54296875" style="2" bestFit="1" customWidth="1"/>
    <col min="7683" max="7683" width="6.54296875" style="2" bestFit="1" customWidth="1"/>
    <col min="7684" max="7684" width="5.54296875" style="2" bestFit="1" customWidth="1"/>
    <col min="7685" max="7685" width="6.54296875" style="2" bestFit="1" customWidth="1"/>
    <col min="7686" max="7686" width="5.54296875" style="2" bestFit="1" customWidth="1"/>
    <col min="7687" max="7687" width="6.54296875" style="2" bestFit="1" customWidth="1"/>
    <col min="7688" max="7688" width="5.54296875" style="2" bestFit="1" customWidth="1"/>
    <col min="7689" max="7689" width="6.54296875" style="2" bestFit="1" customWidth="1"/>
    <col min="7690" max="7690" width="5.54296875" style="2" bestFit="1" customWidth="1"/>
    <col min="7691" max="7691" width="6.54296875" style="2" bestFit="1" customWidth="1"/>
    <col min="7692" max="7692" width="15.1796875" style="2" customWidth="1"/>
    <col min="7693" max="7693" width="15.26953125" style="2" customWidth="1"/>
    <col min="7694" max="7694" width="5" style="2" customWidth="1"/>
    <col min="7695" max="7695" width="1.54296875" style="2" customWidth="1"/>
    <col min="7696" max="7933" width="11.453125" style="2"/>
    <col min="7934" max="7934" width="9.81640625" style="2" customWidth="1"/>
    <col min="7935" max="7935" width="87.1796875" style="2" customWidth="1"/>
    <col min="7936" max="7936" width="5.54296875" style="2" bestFit="1" customWidth="1"/>
    <col min="7937" max="7937" width="6.54296875" style="2" bestFit="1" customWidth="1"/>
    <col min="7938" max="7938" width="5.54296875" style="2" bestFit="1" customWidth="1"/>
    <col min="7939" max="7939" width="6.54296875" style="2" bestFit="1" customWidth="1"/>
    <col min="7940" max="7940" width="5.54296875" style="2" bestFit="1" customWidth="1"/>
    <col min="7941" max="7941" width="6.54296875" style="2" bestFit="1" customWidth="1"/>
    <col min="7942" max="7942" width="5.54296875" style="2" bestFit="1" customWidth="1"/>
    <col min="7943" max="7943" width="6.54296875" style="2" bestFit="1" customWidth="1"/>
    <col min="7944" max="7944" width="5.54296875" style="2" bestFit="1" customWidth="1"/>
    <col min="7945" max="7945" width="6.54296875" style="2" bestFit="1" customWidth="1"/>
    <col min="7946" max="7946" width="5.54296875" style="2" bestFit="1" customWidth="1"/>
    <col min="7947" max="7947" width="6.54296875" style="2" bestFit="1" customWidth="1"/>
    <col min="7948" max="7948" width="15.1796875" style="2" customWidth="1"/>
    <col min="7949" max="7949" width="15.26953125" style="2" customWidth="1"/>
    <col min="7950" max="7950" width="5" style="2" customWidth="1"/>
    <col min="7951" max="7951" width="1.54296875" style="2" customWidth="1"/>
    <col min="7952" max="8189" width="11.453125" style="2"/>
    <col min="8190" max="8190" width="9.81640625" style="2" customWidth="1"/>
    <col min="8191" max="8191" width="87.1796875" style="2" customWidth="1"/>
    <col min="8192" max="8192" width="5.54296875" style="2" bestFit="1" customWidth="1"/>
    <col min="8193" max="8193" width="6.54296875" style="2" bestFit="1" customWidth="1"/>
    <col min="8194" max="8194" width="5.54296875" style="2" bestFit="1" customWidth="1"/>
    <col min="8195" max="8195" width="6.54296875" style="2" bestFit="1" customWidth="1"/>
    <col min="8196" max="8196" width="5.54296875" style="2" bestFit="1" customWidth="1"/>
    <col min="8197" max="8197" width="6.54296875" style="2" bestFit="1" customWidth="1"/>
    <col min="8198" max="8198" width="5.54296875" style="2" bestFit="1" customWidth="1"/>
    <col min="8199" max="8199" width="6.54296875" style="2" bestFit="1" customWidth="1"/>
    <col min="8200" max="8200" width="5.54296875" style="2" bestFit="1" customWidth="1"/>
    <col min="8201" max="8201" width="6.54296875" style="2" bestFit="1" customWidth="1"/>
    <col min="8202" max="8202" width="5.54296875" style="2" bestFit="1" customWidth="1"/>
    <col min="8203" max="8203" width="6.54296875" style="2" bestFit="1" customWidth="1"/>
    <col min="8204" max="8204" width="15.1796875" style="2" customWidth="1"/>
    <col min="8205" max="8205" width="15.26953125" style="2" customWidth="1"/>
    <col min="8206" max="8206" width="5" style="2" customWidth="1"/>
    <col min="8207" max="8207" width="1.54296875" style="2" customWidth="1"/>
    <col min="8208" max="8445" width="11.453125" style="2"/>
    <col min="8446" max="8446" width="9.81640625" style="2" customWidth="1"/>
    <col min="8447" max="8447" width="87.1796875" style="2" customWidth="1"/>
    <col min="8448" max="8448" width="5.54296875" style="2" bestFit="1" customWidth="1"/>
    <col min="8449" max="8449" width="6.54296875" style="2" bestFit="1" customWidth="1"/>
    <col min="8450" max="8450" width="5.54296875" style="2" bestFit="1" customWidth="1"/>
    <col min="8451" max="8451" width="6.54296875" style="2" bestFit="1" customWidth="1"/>
    <col min="8452" max="8452" width="5.54296875" style="2" bestFit="1" customWidth="1"/>
    <col min="8453" max="8453" width="6.54296875" style="2" bestFit="1" customWidth="1"/>
    <col min="8454" max="8454" width="5.54296875" style="2" bestFit="1" customWidth="1"/>
    <col min="8455" max="8455" width="6.54296875" style="2" bestFit="1" customWidth="1"/>
    <col min="8456" max="8456" width="5.54296875" style="2" bestFit="1" customWidth="1"/>
    <col min="8457" max="8457" width="6.54296875" style="2" bestFit="1" customWidth="1"/>
    <col min="8458" max="8458" width="5.54296875" style="2" bestFit="1" customWidth="1"/>
    <col min="8459" max="8459" width="6.54296875" style="2" bestFit="1" customWidth="1"/>
    <col min="8460" max="8460" width="15.1796875" style="2" customWidth="1"/>
    <col min="8461" max="8461" width="15.26953125" style="2" customWidth="1"/>
    <col min="8462" max="8462" width="5" style="2" customWidth="1"/>
    <col min="8463" max="8463" width="1.54296875" style="2" customWidth="1"/>
    <col min="8464" max="8701" width="11.453125" style="2"/>
    <col min="8702" max="8702" width="9.81640625" style="2" customWidth="1"/>
    <col min="8703" max="8703" width="87.1796875" style="2" customWidth="1"/>
    <col min="8704" max="8704" width="5.54296875" style="2" bestFit="1" customWidth="1"/>
    <col min="8705" max="8705" width="6.54296875" style="2" bestFit="1" customWidth="1"/>
    <col min="8706" max="8706" width="5.54296875" style="2" bestFit="1" customWidth="1"/>
    <col min="8707" max="8707" width="6.54296875" style="2" bestFit="1" customWidth="1"/>
    <col min="8708" max="8708" width="5.54296875" style="2" bestFit="1" customWidth="1"/>
    <col min="8709" max="8709" width="6.54296875" style="2" bestFit="1" customWidth="1"/>
    <col min="8710" max="8710" width="5.54296875" style="2" bestFit="1" customWidth="1"/>
    <col min="8711" max="8711" width="6.54296875" style="2" bestFit="1" customWidth="1"/>
    <col min="8712" max="8712" width="5.54296875" style="2" bestFit="1" customWidth="1"/>
    <col min="8713" max="8713" width="6.54296875" style="2" bestFit="1" customWidth="1"/>
    <col min="8714" max="8714" width="5.54296875" style="2" bestFit="1" customWidth="1"/>
    <col min="8715" max="8715" width="6.54296875" style="2" bestFit="1" customWidth="1"/>
    <col min="8716" max="8716" width="15.1796875" style="2" customWidth="1"/>
    <col min="8717" max="8717" width="15.26953125" style="2" customWidth="1"/>
    <col min="8718" max="8718" width="5" style="2" customWidth="1"/>
    <col min="8719" max="8719" width="1.54296875" style="2" customWidth="1"/>
    <col min="8720" max="8957" width="11.453125" style="2"/>
    <col min="8958" max="8958" width="9.81640625" style="2" customWidth="1"/>
    <col min="8959" max="8959" width="87.1796875" style="2" customWidth="1"/>
    <col min="8960" max="8960" width="5.54296875" style="2" bestFit="1" customWidth="1"/>
    <col min="8961" max="8961" width="6.54296875" style="2" bestFit="1" customWidth="1"/>
    <col min="8962" max="8962" width="5.54296875" style="2" bestFit="1" customWidth="1"/>
    <col min="8963" max="8963" width="6.54296875" style="2" bestFit="1" customWidth="1"/>
    <col min="8964" max="8964" width="5.54296875" style="2" bestFit="1" customWidth="1"/>
    <col min="8965" max="8965" width="6.54296875" style="2" bestFit="1" customWidth="1"/>
    <col min="8966" max="8966" width="5.54296875" style="2" bestFit="1" customWidth="1"/>
    <col min="8967" max="8967" width="6.54296875" style="2" bestFit="1" customWidth="1"/>
    <col min="8968" max="8968" width="5.54296875" style="2" bestFit="1" customWidth="1"/>
    <col min="8969" max="8969" width="6.54296875" style="2" bestFit="1" customWidth="1"/>
    <col min="8970" max="8970" width="5.54296875" style="2" bestFit="1" customWidth="1"/>
    <col min="8971" max="8971" width="6.54296875" style="2" bestFit="1" customWidth="1"/>
    <col min="8972" max="8972" width="15.1796875" style="2" customWidth="1"/>
    <col min="8973" max="8973" width="15.26953125" style="2" customWidth="1"/>
    <col min="8974" max="8974" width="5" style="2" customWidth="1"/>
    <col min="8975" max="8975" width="1.54296875" style="2" customWidth="1"/>
    <col min="8976" max="9213" width="11.453125" style="2"/>
    <col min="9214" max="9214" width="9.81640625" style="2" customWidth="1"/>
    <col min="9215" max="9215" width="87.1796875" style="2" customWidth="1"/>
    <col min="9216" max="9216" width="5.54296875" style="2" bestFit="1" customWidth="1"/>
    <col min="9217" max="9217" width="6.54296875" style="2" bestFit="1" customWidth="1"/>
    <col min="9218" max="9218" width="5.54296875" style="2" bestFit="1" customWidth="1"/>
    <col min="9219" max="9219" width="6.54296875" style="2" bestFit="1" customWidth="1"/>
    <col min="9220" max="9220" width="5.54296875" style="2" bestFit="1" customWidth="1"/>
    <col min="9221" max="9221" width="6.54296875" style="2" bestFit="1" customWidth="1"/>
    <col min="9222" max="9222" width="5.54296875" style="2" bestFit="1" customWidth="1"/>
    <col min="9223" max="9223" width="6.54296875" style="2" bestFit="1" customWidth="1"/>
    <col min="9224" max="9224" width="5.54296875" style="2" bestFit="1" customWidth="1"/>
    <col min="9225" max="9225" width="6.54296875" style="2" bestFit="1" customWidth="1"/>
    <col min="9226" max="9226" width="5.54296875" style="2" bestFit="1" customWidth="1"/>
    <col min="9227" max="9227" width="6.54296875" style="2" bestFit="1" customWidth="1"/>
    <col min="9228" max="9228" width="15.1796875" style="2" customWidth="1"/>
    <col min="9229" max="9229" width="15.26953125" style="2" customWidth="1"/>
    <col min="9230" max="9230" width="5" style="2" customWidth="1"/>
    <col min="9231" max="9231" width="1.54296875" style="2" customWidth="1"/>
    <col min="9232" max="9469" width="11.453125" style="2"/>
    <col min="9470" max="9470" width="9.81640625" style="2" customWidth="1"/>
    <col min="9471" max="9471" width="87.1796875" style="2" customWidth="1"/>
    <col min="9472" max="9472" width="5.54296875" style="2" bestFit="1" customWidth="1"/>
    <col min="9473" max="9473" width="6.54296875" style="2" bestFit="1" customWidth="1"/>
    <col min="9474" max="9474" width="5.54296875" style="2" bestFit="1" customWidth="1"/>
    <col min="9475" max="9475" width="6.54296875" style="2" bestFit="1" customWidth="1"/>
    <col min="9476" max="9476" width="5.54296875" style="2" bestFit="1" customWidth="1"/>
    <col min="9477" max="9477" width="6.54296875" style="2" bestFit="1" customWidth="1"/>
    <col min="9478" max="9478" width="5.54296875" style="2" bestFit="1" customWidth="1"/>
    <col min="9479" max="9479" width="6.54296875" style="2" bestFit="1" customWidth="1"/>
    <col min="9480" max="9480" width="5.54296875" style="2" bestFit="1" customWidth="1"/>
    <col min="9481" max="9481" width="6.54296875" style="2" bestFit="1" customWidth="1"/>
    <col min="9482" max="9482" width="5.54296875" style="2" bestFit="1" customWidth="1"/>
    <col min="9483" max="9483" width="6.54296875" style="2" bestFit="1" customWidth="1"/>
    <col min="9484" max="9484" width="15.1796875" style="2" customWidth="1"/>
    <col min="9485" max="9485" width="15.26953125" style="2" customWidth="1"/>
    <col min="9486" max="9486" width="5" style="2" customWidth="1"/>
    <col min="9487" max="9487" width="1.54296875" style="2" customWidth="1"/>
    <col min="9488" max="9725" width="11.453125" style="2"/>
    <col min="9726" max="9726" width="9.81640625" style="2" customWidth="1"/>
    <col min="9727" max="9727" width="87.1796875" style="2" customWidth="1"/>
    <col min="9728" max="9728" width="5.54296875" style="2" bestFit="1" customWidth="1"/>
    <col min="9729" max="9729" width="6.54296875" style="2" bestFit="1" customWidth="1"/>
    <col min="9730" max="9730" width="5.54296875" style="2" bestFit="1" customWidth="1"/>
    <col min="9731" max="9731" width="6.54296875" style="2" bestFit="1" customWidth="1"/>
    <col min="9732" max="9732" width="5.54296875" style="2" bestFit="1" customWidth="1"/>
    <col min="9733" max="9733" width="6.54296875" style="2" bestFit="1" customWidth="1"/>
    <col min="9734" max="9734" width="5.54296875" style="2" bestFit="1" customWidth="1"/>
    <col min="9735" max="9735" width="6.54296875" style="2" bestFit="1" customWidth="1"/>
    <col min="9736" max="9736" width="5.54296875" style="2" bestFit="1" customWidth="1"/>
    <col min="9737" max="9737" width="6.54296875" style="2" bestFit="1" customWidth="1"/>
    <col min="9738" max="9738" width="5.54296875" style="2" bestFit="1" customWidth="1"/>
    <col min="9739" max="9739" width="6.54296875" style="2" bestFit="1" customWidth="1"/>
    <col min="9740" max="9740" width="15.1796875" style="2" customWidth="1"/>
    <col min="9741" max="9741" width="15.26953125" style="2" customWidth="1"/>
    <col min="9742" max="9742" width="5" style="2" customWidth="1"/>
    <col min="9743" max="9743" width="1.54296875" style="2" customWidth="1"/>
    <col min="9744" max="9981" width="11.453125" style="2"/>
    <col min="9982" max="9982" width="9.81640625" style="2" customWidth="1"/>
    <col min="9983" max="9983" width="87.1796875" style="2" customWidth="1"/>
    <col min="9984" max="9984" width="5.54296875" style="2" bestFit="1" customWidth="1"/>
    <col min="9985" max="9985" width="6.54296875" style="2" bestFit="1" customWidth="1"/>
    <col min="9986" max="9986" width="5.54296875" style="2" bestFit="1" customWidth="1"/>
    <col min="9987" max="9987" width="6.54296875" style="2" bestFit="1" customWidth="1"/>
    <col min="9988" max="9988" width="5.54296875" style="2" bestFit="1" customWidth="1"/>
    <col min="9989" max="9989" width="6.54296875" style="2" bestFit="1" customWidth="1"/>
    <col min="9990" max="9990" width="5.54296875" style="2" bestFit="1" customWidth="1"/>
    <col min="9991" max="9991" width="6.54296875" style="2" bestFit="1" customWidth="1"/>
    <col min="9992" max="9992" width="5.54296875" style="2" bestFit="1" customWidth="1"/>
    <col min="9993" max="9993" width="6.54296875" style="2" bestFit="1" customWidth="1"/>
    <col min="9994" max="9994" width="5.54296875" style="2" bestFit="1" customWidth="1"/>
    <col min="9995" max="9995" width="6.54296875" style="2" bestFit="1" customWidth="1"/>
    <col min="9996" max="9996" width="15.1796875" style="2" customWidth="1"/>
    <col min="9997" max="9997" width="15.26953125" style="2" customWidth="1"/>
    <col min="9998" max="9998" width="5" style="2" customWidth="1"/>
    <col min="9999" max="9999" width="1.54296875" style="2" customWidth="1"/>
    <col min="10000" max="10237" width="11.453125" style="2"/>
    <col min="10238" max="10238" width="9.81640625" style="2" customWidth="1"/>
    <col min="10239" max="10239" width="87.1796875" style="2" customWidth="1"/>
    <col min="10240" max="10240" width="5.54296875" style="2" bestFit="1" customWidth="1"/>
    <col min="10241" max="10241" width="6.54296875" style="2" bestFit="1" customWidth="1"/>
    <col min="10242" max="10242" width="5.54296875" style="2" bestFit="1" customWidth="1"/>
    <col min="10243" max="10243" width="6.54296875" style="2" bestFit="1" customWidth="1"/>
    <col min="10244" max="10244" width="5.54296875" style="2" bestFit="1" customWidth="1"/>
    <col min="10245" max="10245" width="6.54296875" style="2" bestFit="1" customWidth="1"/>
    <col min="10246" max="10246" width="5.54296875" style="2" bestFit="1" customWidth="1"/>
    <col min="10247" max="10247" width="6.54296875" style="2" bestFit="1" customWidth="1"/>
    <col min="10248" max="10248" width="5.54296875" style="2" bestFit="1" customWidth="1"/>
    <col min="10249" max="10249" width="6.54296875" style="2" bestFit="1" customWidth="1"/>
    <col min="10250" max="10250" width="5.54296875" style="2" bestFit="1" customWidth="1"/>
    <col min="10251" max="10251" width="6.54296875" style="2" bestFit="1" customWidth="1"/>
    <col min="10252" max="10252" width="15.1796875" style="2" customWidth="1"/>
    <col min="10253" max="10253" width="15.26953125" style="2" customWidth="1"/>
    <col min="10254" max="10254" width="5" style="2" customWidth="1"/>
    <col min="10255" max="10255" width="1.54296875" style="2" customWidth="1"/>
    <col min="10256" max="10493" width="11.453125" style="2"/>
    <col min="10494" max="10494" width="9.81640625" style="2" customWidth="1"/>
    <col min="10495" max="10495" width="87.1796875" style="2" customWidth="1"/>
    <col min="10496" max="10496" width="5.54296875" style="2" bestFit="1" customWidth="1"/>
    <col min="10497" max="10497" width="6.54296875" style="2" bestFit="1" customWidth="1"/>
    <col min="10498" max="10498" width="5.54296875" style="2" bestFit="1" customWidth="1"/>
    <col min="10499" max="10499" width="6.54296875" style="2" bestFit="1" customWidth="1"/>
    <col min="10500" max="10500" width="5.54296875" style="2" bestFit="1" customWidth="1"/>
    <col min="10501" max="10501" width="6.54296875" style="2" bestFit="1" customWidth="1"/>
    <col min="10502" max="10502" width="5.54296875" style="2" bestFit="1" customWidth="1"/>
    <col min="10503" max="10503" width="6.54296875" style="2" bestFit="1" customWidth="1"/>
    <col min="10504" max="10504" width="5.54296875" style="2" bestFit="1" customWidth="1"/>
    <col min="10505" max="10505" width="6.54296875" style="2" bestFit="1" customWidth="1"/>
    <col min="10506" max="10506" width="5.54296875" style="2" bestFit="1" customWidth="1"/>
    <col min="10507" max="10507" width="6.54296875" style="2" bestFit="1" customWidth="1"/>
    <col min="10508" max="10508" width="15.1796875" style="2" customWidth="1"/>
    <col min="10509" max="10509" width="15.26953125" style="2" customWidth="1"/>
    <col min="10510" max="10510" width="5" style="2" customWidth="1"/>
    <col min="10511" max="10511" width="1.54296875" style="2" customWidth="1"/>
    <col min="10512" max="10749" width="11.453125" style="2"/>
    <col min="10750" max="10750" width="9.81640625" style="2" customWidth="1"/>
    <col min="10751" max="10751" width="87.1796875" style="2" customWidth="1"/>
    <col min="10752" max="10752" width="5.54296875" style="2" bestFit="1" customWidth="1"/>
    <col min="10753" max="10753" width="6.54296875" style="2" bestFit="1" customWidth="1"/>
    <col min="10754" max="10754" width="5.54296875" style="2" bestFit="1" customWidth="1"/>
    <col min="10755" max="10755" width="6.54296875" style="2" bestFit="1" customWidth="1"/>
    <col min="10756" max="10756" width="5.54296875" style="2" bestFit="1" customWidth="1"/>
    <col min="10757" max="10757" width="6.54296875" style="2" bestFit="1" customWidth="1"/>
    <col min="10758" max="10758" width="5.54296875" style="2" bestFit="1" customWidth="1"/>
    <col min="10759" max="10759" width="6.54296875" style="2" bestFit="1" customWidth="1"/>
    <col min="10760" max="10760" width="5.54296875" style="2" bestFit="1" customWidth="1"/>
    <col min="10761" max="10761" width="6.54296875" style="2" bestFit="1" customWidth="1"/>
    <col min="10762" max="10762" width="5.54296875" style="2" bestFit="1" customWidth="1"/>
    <col min="10763" max="10763" width="6.54296875" style="2" bestFit="1" customWidth="1"/>
    <col min="10764" max="10764" width="15.1796875" style="2" customWidth="1"/>
    <col min="10765" max="10765" width="15.26953125" style="2" customWidth="1"/>
    <col min="10766" max="10766" width="5" style="2" customWidth="1"/>
    <col min="10767" max="10767" width="1.54296875" style="2" customWidth="1"/>
    <col min="10768" max="11005" width="11.453125" style="2"/>
    <col min="11006" max="11006" width="9.81640625" style="2" customWidth="1"/>
    <col min="11007" max="11007" width="87.1796875" style="2" customWidth="1"/>
    <col min="11008" max="11008" width="5.54296875" style="2" bestFit="1" customWidth="1"/>
    <col min="11009" max="11009" width="6.54296875" style="2" bestFit="1" customWidth="1"/>
    <col min="11010" max="11010" width="5.54296875" style="2" bestFit="1" customWidth="1"/>
    <col min="11011" max="11011" width="6.54296875" style="2" bestFit="1" customWidth="1"/>
    <col min="11012" max="11012" width="5.54296875" style="2" bestFit="1" customWidth="1"/>
    <col min="11013" max="11013" width="6.54296875" style="2" bestFit="1" customWidth="1"/>
    <col min="11014" max="11014" width="5.54296875" style="2" bestFit="1" customWidth="1"/>
    <col min="11015" max="11015" width="6.54296875" style="2" bestFit="1" customWidth="1"/>
    <col min="11016" max="11016" width="5.54296875" style="2" bestFit="1" customWidth="1"/>
    <col min="11017" max="11017" width="6.54296875" style="2" bestFit="1" customWidth="1"/>
    <col min="11018" max="11018" width="5.54296875" style="2" bestFit="1" customWidth="1"/>
    <col min="11019" max="11019" width="6.54296875" style="2" bestFit="1" customWidth="1"/>
    <col min="11020" max="11020" width="15.1796875" style="2" customWidth="1"/>
    <col min="11021" max="11021" width="15.26953125" style="2" customWidth="1"/>
    <col min="11022" max="11022" width="5" style="2" customWidth="1"/>
    <col min="11023" max="11023" width="1.54296875" style="2" customWidth="1"/>
    <col min="11024" max="11261" width="11.453125" style="2"/>
    <col min="11262" max="11262" width="9.81640625" style="2" customWidth="1"/>
    <col min="11263" max="11263" width="87.1796875" style="2" customWidth="1"/>
    <col min="11264" max="11264" width="5.54296875" style="2" bestFit="1" customWidth="1"/>
    <col min="11265" max="11265" width="6.54296875" style="2" bestFit="1" customWidth="1"/>
    <col min="11266" max="11266" width="5.54296875" style="2" bestFit="1" customWidth="1"/>
    <col min="11267" max="11267" width="6.54296875" style="2" bestFit="1" customWidth="1"/>
    <col min="11268" max="11268" width="5.54296875" style="2" bestFit="1" customWidth="1"/>
    <col min="11269" max="11269" width="6.54296875" style="2" bestFit="1" customWidth="1"/>
    <col min="11270" max="11270" width="5.54296875" style="2" bestFit="1" customWidth="1"/>
    <col min="11271" max="11271" width="6.54296875" style="2" bestFit="1" customWidth="1"/>
    <col min="11272" max="11272" width="5.54296875" style="2" bestFit="1" customWidth="1"/>
    <col min="11273" max="11273" width="6.54296875" style="2" bestFit="1" customWidth="1"/>
    <col min="11274" max="11274" width="5.54296875" style="2" bestFit="1" customWidth="1"/>
    <col min="11275" max="11275" width="6.54296875" style="2" bestFit="1" customWidth="1"/>
    <col min="11276" max="11276" width="15.1796875" style="2" customWidth="1"/>
    <col min="11277" max="11277" width="15.26953125" style="2" customWidth="1"/>
    <col min="11278" max="11278" width="5" style="2" customWidth="1"/>
    <col min="11279" max="11279" width="1.54296875" style="2" customWidth="1"/>
    <col min="11280" max="11517" width="11.453125" style="2"/>
    <col min="11518" max="11518" width="9.81640625" style="2" customWidth="1"/>
    <col min="11519" max="11519" width="87.1796875" style="2" customWidth="1"/>
    <col min="11520" max="11520" width="5.54296875" style="2" bestFit="1" customWidth="1"/>
    <col min="11521" max="11521" width="6.54296875" style="2" bestFit="1" customWidth="1"/>
    <col min="11522" max="11522" width="5.54296875" style="2" bestFit="1" customWidth="1"/>
    <col min="11523" max="11523" width="6.54296875" style="2" bestFit="1" customWidth="1"/>
    <col min="11524" max="11524" width="5.54296875" style="2" bestFit="1" customWidth="1"/>
    <col min="11525" max="11525" width="6.54296875" style="2" bestFit="1" customWidth="1"/>
    <col min="11526" max="11526" width="5.54296875" style="2" bestFit="1" customWidth="1"/>
    <col min="11527" max="11527" width="6.54296875" style="2" bestFit="1" customWidth="1"/>
    <col min="11528" max="11528" width="5.54296875" style="2" bestFit="1" customWidth="1"/>
    <col min="11529" max="11529" width="6.54296875" style="2" bestFit="1" customWidth="1"/>
    <col min="11530" max="11530" width="5.54296875" style="2" bestFit="1" customWidth="1"/>
    <col min="11531" max="11531" width="6.54296875" style="2" bestFit="1" customWidth="1"/>
    <col min="11532" max="11532" width="15.1796875" style="2" customWidth="1"/>
    <col min="11533" max="11533" width="15.26953125" style="2" customWidth="1"/>
    <col min="11534" max="11534" width="5" style="2" customWidth="1"/>
    <col min="11535" max="11535" width="1.54296875" style="2" customWidth="1"/>
    <col min="11536" max="11773" width="11.453125" style="2"/>
    <col min="11774" max="11774" width="9.81640625" style="2" customWidth="1"/>
    <col min="11775" max="11775" width="87.1796875" style="2" customWidth="1"/>
    <col min="11776" max="11776" width="5.54296875" style="2" bestFit="1" customWidth="1"/>
    <col min="11777" max="11777" width="6.54296875" style="2" bestFit="1" customWidth="1"/>
    <col min="11778" max="11778" width="5.54296875" style="2" bestFit="1" customWidth="1"/>
    <col min="11779" max="11779" width="6.54296875" style="2" bestFit="1" customWidth="1"/>
    <col min="11780" max="11780" width="5.54296875" style="2" bestFit="1" customWidth="1"/>
    <col min="11781" max="11781" width="6.54296875" style="2" bestFit="1" customWidth="1"/>
    <col min="11782" max="11782" width="5.54296875" style="2" bestFit="1" customWidth="1"/>
    <col min="11783" max="11783" width="6.54296875" style="2" bestFit="1" customWidth="1"/>
    <col min="11784" max="11784" width="5.54296875" style="2" bestFit="1" customWidth="1"/>
    <col min="11785" max="11785" width="6.54296875" style="2" bestFit="1" customWidth="1"/>
    <col min="11786" max="11786" width="5.54296875" style="2" bestFit="1" customWidth="1"/>
    <col min="11787" max="11787" width="6.54296875" style="2" bestFit="1" customWidth="1"/>
    <col min="11788" max="11788" width="15.1796875" style="2" customWidth="1"/>
    <col min="11789" max="11789" width="15.26953125" style="2" customWidth="1"/>
    <col min="11790" max="11790" width="5" style="2" customWidth="1"/>
    <col min="11791" max="11791" width="1.54296875" style="2" customWidth="1"/>
    <col min="11792" max="12029" width="11.453125" style="2"/>
    <col min="12030" max="12030" width="9.81640625" style="2" customWidth="1"/>
    <col min="12031" max="12031" width="87.1796875" style="2" customWidth="1"/>
    <col min="12032" max="12032" width="5.54296875" style="2" bestFit="1" customWidth="1"/>
    <col min="12033" max="12033" width="6.54296875" style="2" bestFit="1" customWidth="1"/>
    <col min="12034" max="12034" width="5.54296875" style="2" bestFit="1" customWidth="1"/>
    <col min="12035" max="12035" width="6.54296875" style="2" bestFit="1" customWidth="1"/>
    <col min="12036" max="12036" width="5.54296875" style="2" bestFit="1" customWidth="1"/>
    <col min="12037" max="12037" width="6.54296875" style="2" bestFit="1" customWidth="1"/>
    <col min="12038" max="12038" width="5.54296875" style="2" bestFit="1" customWidth="1"/>
    <col min="12039" max="12039" width="6.54296875" style="2" bestFit="1" customWidth="1"/>
    <col min="12040" max="12040" width="5.54296875" style="2" bestFit="1" customWidth="1"/>
    <col min="12041" max="12041" width="6.54296875" style="2" bestFit="1" customWidth="1"/>
    <col min="12042" max="12042" width="5.54296875" style="2" bestFit="1" customWidth="1"/>
    <col min="12043" max="12043" width="6.54296875" style="2" bestFit="1" customWidth="1"/>
    <col min="12044" max="12044" width="15.1796875" style="2" customWidth="1"/>
    <col min="12045" max="12045" width="15.26953125" style="2" customWidth="1"/>
    <col min="12046" max="12046" width="5" style="2" customWidth="1"/>
    <col min="12047" max="12047" width="1.54296875" style="2" customWidth="1"/>
    <col min="12048" max="12285" width="11.453125" style="2"/>
    <col min="12286" max="12286" width="9.81640625" style="2" customWidth="1"/>
    <col min="12287" max="12287" width="87.1796875" style="2" customWidth="1"/>
    <col min="12288" max="12288" width="5.54296875" style="2" bestFit="1" customWidth="1"/>
    <col min="12289" max="12289" width="6.54296875" style="2" bestFit="1" customWidth="1"/>
    <col min="12290" max="12290" width="5.54296875" style="2" bestFit="1" customWidth="1"/>
    <col min="12291" max="12291" width="6.54296875" style="2" bestFit="1" customWidth="1"/>
    <col min="12292" max="12292" width="5.54296875" style="2" bestFit="1" customWidth="1"/>
    <col min="12293" max="12293" width="6.54296875" style="2" bestFit="1" customWidth="1"/>
    <col min="12294" max="12294" width="5.54296875" style="2" bestFit="1" customWidth="1"/>
    <col min="12295" max="12295" width="6.54296875" style="2" bestFit="1" customWidth="1"/>
    <col min="12296" max="12296" width="5.54296875" style="2" bestFit="1" customWidth="1"/>
    <col min="12297" max="12297" width="6.54296875" style="2" bestFit="1" customWidth="1"/>
    <col min="12298" max="12298" width="5.54296875" style="2" bestFit="1" customWidth="1"/>
    <col min="12299" max="12299" width="6.54296875" style="2" bestFit="1" customWidth="1"/>
    <col min="12300" max="12300" width="15.1796875" style="2" customWidth="1"/>
    <col min="12301" max="12301" width="15.26953125" style="2" customWidth="1"/>
    <col min="12302" max="12302" width="5" style="2" customWidth="1"/>
    <col min="12303" max="12303" width="1.54296875" style="2" customWidth="1"/>
    <col min="12304" max="12541" width="11.453125" style="2"/>
    <col min="12542" max="12542" width="9.81640625" style="2" customWidth="1"/>
    <col min="12543" max="12543" width="87.1796875" style="2" customWidth="1"/>
    <col min="12544" max="12544" width="5.54296875" style="2" bestFit="1" customWidth="1"/>
    <col min="12545" max="12545" width="6.54296875" style="2" bestFit="1" customWidth="1"/>
    <col min="12546" max="12546" width="5.54296875" style="2" bestFit="1" customWidth="1"/>
    <col min="12547" max="12547" width="6.54296875" style="2" bestFit="1" customWidth="1"/>
    <col min="12548" max="12548" width="5.54296875" style="2" bestFit="1" customWidth="1"/>
    <col min="12549" max="12549" width="6.54296875" style="2" bestFit="1" customWidth="1"/>
    <col min="12550" max="12550" width="5.54296875" style="2" bestFit="1" customWidth="1"/>
    <col min="12551" max="12551" width="6.54296875" style="2" bestFit="1" customWidth="1"/>
    <col min="12552" max="12552" width="5.54296875" style="2" bestFit="1" customWidth="1"/>
    <col min="12553" max="12553" width="6.54296875" style="2" bestFit="1" customWidth="1"/>
    <col min="12554" max="12554" width="5.54296875" style="2" bestFit="1" customWidth="1"/>
    <col min="12555" max="12555" width="6.54296875" style="2" bestFit="1" customWidth="1"/>
    <col min="12556" max="12556" width="15.1796875" style="2" customWidth="1"/>
    <col min="12557" max="12557" width="15.26953125" style="2" customWidth="1"/>
    <col min="12558" max="12558" width="5" style="2" customWidth="1"/>
    <col min="12559" max="12559" width="1.54296875" style="2" customWidth="1"/>
    <col min="12560" max="12797" width="11.453125" style="2"/>
    <col min="12798" max="12798" width="9.81640625" style="2" customWidth="1"/>
    <col min="12799" max="12799" width="87.1796875" style="2" customWidth="1"/>
    <col min="12800" max="12800" width="5.54296875" style="2" bestFit="1" customWidth="1"/>
    <col min="12801" max="12801" width="6.54296875" style="2" bestFit="1" customWidth="1"/>
    <col min="12802" max="12802" width="5.54296875" style="2" bestFit="1" customWidth="1"/>
    <col min="12803" max="12803" width="6.54296875" style="2" bestFit="1" customWidth="1"/>
    <col min="12804" max="12804" width="5.54296875" style="2" bestFit="1" customWidth="1"/>
    <col min="12805" max="12805" width="6.54296875" style="2" bestFit="1" customWidth="1"/>
    <col min="12806" max="12806" width="5.54296875" style="2" bestFit="1" customWidth="1"/>
    <col min="12807" max="12807" width="6.54296875" style="2" bestFit="1" customWidth="1"/>
    <col min="12808" max="12808" width="5.54296875" style="2" bestFit="1" customWidth="1"/>
    <col min="12809" max="12809" width="6.54296875" style="2" bestFit="1" customWidth="1"/>
    <col min="12810" max="12810" width="5.54296875" style="2" bestFit="1" customWidth="1"/>
    <col min="12811" max="12811" width="6.54296875" style="2" bestFit="1" customWidth="1"/>
    <col min="12812" max="12812" width="15.1796875" style="2" customWidth="1"/>
    <col min="12813" max="12813" width="15.26953125" style="2" customWidth="1"/>
    <col min="12814" max="12814" width="5" style="2" customWidth="1"/>
    <col min="12815" max="12815" width="1.54296875" style="2" customWidth="1"/>
    <col min="12816" max="13053" width="11.453125" style="2"/>
    <col min="13054" max="13054" width="9.81640625" style="2" customWidth="1"/>
    <col min="13055" max="13055" width="87.1796875" style="2" customWidth="1"/>
    <col min="13056" max="13056" width="5.54296875" style="2" bestFit="1" customWidth="1"/>
    <col min="13057" max="13057" width="6.54296875" style="2" bestFit="1" customWidth="1"/>
    <col min="13058" max="13058" width="5.54296875" style="2" bestFit="1" customWidth="1"/>
    <col min="13059" max="13059" width="6.54296875" style="2" bestFit="1" customWidth="1"/>
    <col min="13060" max="13060" width="5.54296875" style="2" bestFit="1" customWidth="1"/>
    <col min="13061" max="13061" width="6.54296875" style="2" bestFit="1" customWidth="1"/>
    <col min="13062" max="13062" width="5.54296875" style="2" bestFit="1" customWidth="1"/>
    <col min="13063" max="13063" width="6.54296875" style="2" bestFit="1" customWidth="1"/>
    <col min="13064" max="13064" width="5.54296875" style="2" bestFit="1" customWidth="1"/>
    <col min="13065" max="13065" width="6.54296875" style="2" bestFit="1" customWidth="1"/>
    <col min="13066" max="13066" width="5.54296875" style="2" bestFit="1" customWidth="1"/>
    <col min="13067" max="13067" width="6.54296875" style="2" bestFit="1" customWidth="1"/>
    <col min="13068" max="13068" width="15.1796875" style="2" customWidth="1"/>
    <col min="13069" max="13069" width="15.26953125" style="2" customWidth="1"/>
    <col min="13070" max="13070" width="5" style="2" customWidth="1"/>
    <col min="13071" max="13071" width="1.54296875" style="2" customWidth="1"/>
    <col min="13072" max="13309" width="11.453125" style="2"/>
    <col min="13310" max="13310" width="9.81640625" style="2" customWidth="1"/>
    <col min="13311" max="13311" width="87.1796875" style="2" customWidth="1"/>
    <col min="13312" max="13312" width="5.54296875" style="2" bestFit="1" customWidth="1"/>
    <col min="13313" max="13313" width="6.54296875" style="2" bestFit="1" customWidth="1"/>
    <col min="13314" max="13314" width="5.54296875" style="2" bestFit="1" customWidth="1"/>
    <col min="13315" max="13315" width="6.54296875" style="2" bestFit="1" customWidth="1"/>
    <col min="13316" max="13316" width="5.54296875" style="2" bestFit="1" customWidth="1"/>
    <col min="13317" max="13317" width="6.54296875" style="2" bestFit="1" customWidth="1"/>
    <col min="13318" max="13318" width="5.54296875" style="2" bestFit="1" customWidth="1"/>
    <col min="13319" max="13319" width="6.54296875" style="2" bestFit="1" customWidth="1"/>
    <col min="13320" max="13320" width="5.54296875" style="2" bestFit="1" customWidth="1"/>
    <col min="13321" max="13321" width="6.54296875" style="2" bestFit="1" customWidth="1"/>
    <col min="13322" max="13322" width="5.54296875" style="2" bestFit="1" customWidth="1"/>
    <col min="13323" max="13323" width="6.54296875" style="2" bestFit="1" customWidth="1"/>
    <col min="13324" max="13324" width="15.1796875" style="2" customWidth="1"/>
    <col min="13325" max="13325" width="15.26953125" style="2" customWidth="1"/>
    <col min="13326" max="13326" width="5" style="2" customWidth="1"/>
    <col min="13327" max="13327" width="1.54296875" style="2" customWidth="1"/>
    <col min="13328" max="13565" width="11.453125" style="2"/>
    <col min="13566" max="13566" width="9.81640625" style="2" customWidth="1"/>
    <col min="13567" max="13567" width="87.1796875" style="2" customWidth="1"/>
    <col min="13568" max="13568" width="5.54296875" style="2" bestFit="1" customWidth="1"/>
    <col min="13569" max="13569" width="6.54296875" style="2" bestFit="1" customWidth="1"/>
    <col min="13570" max="13570" width="5.54296875" style="2" bestFit="1" customWidth="1"/>
    <col min="13571" max="13571" width="6.54296875" style="2" bestFit="1" customWidth="1"/>
    <col min="13572" max="13572" width="5.54296875" style="2" bestFit="1" customWidth="1"/>
    <col min="13573" max="13573" width="6.54296875" style="2" bestFit="1" customWidth="1"/>
    <col min="13574" max="13574" width="5.54296875" style="2" bestFit="1" customWidth="1"/>
    <col min="13575" max="13575" width="6.54296875" style="2" bestFit="1" customWidth="1"/>
    <col min="13576" max="13576" width="5.54296875" style="2" bestFit="1" customWidth="1"/>
    <col min="13577" max="13577" width="6.54296875" style="2" bestFit="1" customWidth="1"/>
    <col min="13578" max="13578" width="5.54296875" style="2" bestFit="1" customWidth="1"/>
    <col min="13579" max="13579" width="6.54296875" style="2" bestFit="1" customWidth="1"/>
    <col min="13580" max="13580" width="15.1796875" style="2" customWidth="1"/>
    <col min="13581" max="13581" width="15.26953125" style="2" customWidth="1"/>
    <col min="13582" max="13582" width="5" style="2" customWidth="1"/>
    <col min="13583" max="13583" width="1.54296875" style="2" customWidth="1"/>
    <col min="13584" max="13821" width="11.453125" style="2"/>
    <col min="13822" max="13822" width="9.81640625" style="2" customWidth="1"/>
    <col min="13823" max="13823" width="87.1796875" style="2" customWidth="1"/>
    <col min="13824" max="13824" width="5.54296875" style="2" bestFit="1" customWidth="1"/>
    <col min="13825" max="13825" width="6.54296875" style="2" bestFit="1" customWidth="1"/>
    <col min="13826" max="13826" width="5.54296875" style="2" bestFit="1" customWidth="1"/>
    <col min="13827" max="13827" width="6.54296875" style="2" bestFit="1" customWidth="1"/>
    <col min="13828" max="13828" width="5.54296875" style="2" bestFit="1" customWidth="1"/>
    <col min="13829" max="13829" width="6.54296875" style="2" bestFit="1" customWidth="1"/>
    <col min="13830" max="13830" width="5.54296875" style="2" bestFit="1" customWidth="1"/>
    <col min="13831" max="13831" width="6.54296875" style="2" bestFit="1" customWidth="1"/>
    <col min="13832" max="13832" width="5.54296875" style="2" bestFit="1" customWidth="1"/>
    <col min="13833" max="13833" width="6.54296875" style="2" bestFit="1" customWidth="1"/>
    <col min="13834" max="13834" width="5.54296875" style="2" bestFit="1" customWidth="1"/>
    <col min="13835" max="13835" width="6.54296875" style="2" bestFit="1" customWidth="1"/>
    <col min="13836" max="13836" width="15.1796875" style="2" customWidth="1"/>
    <col min="13837" max="13837" width="15.26953125" style="2" customWidth="1"/>
    <col min="13838" max="13838" width="5" style="2" customWidth="1"/>
    <col min="13839" max="13839" width="1.54296875" style="2" customWidth="1"/>
    <col min="13840" max="14077" width="11.453125" style="2"/>
    <col min="14078" max="14078" width="9.81640625" style="2" customWidth="1"/>
    <col min="14079" max="14079" width="87.1796875" style="2" customWidth="1"/>
    <col min="14080" max="14080" width="5.54296875" style="2" bestFit="1" customWidth="1"/>
    <col min="14081" max="14081" width="6.54296875" style="2" bestFit="1" customWidth="1"/>
    <col min="14082" max="14082" width="5.54296875" style="2" bestFit="1" customWidth="1"/>
    <col min="14083" max="14083" width="6.54296875" style="2" bestFit="1" customWidth="1"/>
    <col min="14084" max="14084" width="5.54296875" style="2" bestFit="1" customWidth="1"/>
    <col min="14085" max="14085" width="6.54296875" style="2" bestFit="1" customWidth="1"/>
    <col min="14086" max="14086" width="5.54296875" style="2" bestFit="1" customWidth="1"/>
    <col min="14087" max="14087" width="6.54296875" style="2" bestFit="1" customWidth="1"/>
    <col min="14088" max="14088" width="5.54296875" style="2" bestFit="1" customWidth="1"/>
    <col min="14089" max="14089" width="6.54296875" style="2" bestFit="1" customWidth="1"/>
    <col min="14090" max="14090" width="5.54296875" style="2" bestFit="1" customWidth="1"/>
    <col min="14091" max="14091" width="6.54296875" style="2" bestFit="1" customWidth="1"/>
    <col min="14092" max="14092" width="15.1796875" style="2" customWidth="1"/>
    <col min="14093" max="14093" width="15.26953125" style="2" customWidth="1"/>
    <col min="14094" max="14094" width="5" style="2" customWidth="1"/>
    <col min="14095" max="14095" width="1.54296875" style="2" customWidth="1"/>
    <col min="14096" max="14333" width="11.453125" style="2"/>
    <col min="14334" max="14334" width="9.81640625" style="2" customWidth="1"/>
    <col min="14335" max="14335" width="87.1796875" style="2" customWidth="1"/>
    <col min="14336" max="14336" width="5.54296875" style="2" bestFit="1" customWidth="1"/>
    <col min="14337" max="14337" width="6.54296875" style="2" bestFit="1" customWidth="1"/>
    <col min="14338" max="14338" width="5.54296875" style="2" bestFit="1" customWidth="1"/>
    <col min="14339" max="14339" width="6.54296875" style="2" bestFit="1" customWidth="1"/>
    <col min="14340" max="14340" width="5.54296875" style="2" bestFit="1" customWidth="1"/>
    <col min="14341" max="14341" width="6.54296875" style="2" bestFit="1" customWidth="1"/>
    <col min="14342" max="14342" width="5.54296875" style="2" bestFit="1" customWidth="1"/>
    <col min="14343" max="14343" width="6.54296875" style="2" bestFit="1" customWidth="1"/>
    <col min="14344" max="14344" width="5.54296875" style="2" bestFit="1" customWidth="1"/>
    <col min="14345" max="14345" width="6.54296875" style="2" bestFit="1" customWidth="1"/>
    <col min="14346" max="14346" width="5.54296875" style="2" bestFit="1" customWidth="1"/>
    <col min="14347" max="14347" width="6.54296875" style="2" bestFit="1" customWidth="1"/>
    <col min="14348" max="14348" width="15.1796875" style="2" customWidth="1"/>
    <col min="14349" max="14349" width="15.26953125" style="2" customWidth="1"/>
    <col min="14350" max="14350" width="5" style="2" customWidth="1"/>
    <col min="14351" max="14351" width="1.54296875" style="2" customWidth="1"/>
    <col min="14352" max="14589" width="11.453125" style="2"/>
    <col min="14590" max="14590" width="9.81640625" style="2" customWidth="1"/>
    <col min="14591" max="14591" width="87.1796875" style="2" customWidth="1"/>
    <col min="14592" max="14592" width="5.54296875" style="2" bestFit="1" customWidth="1"/>
    <col min="14593" max="14593" width="6.54296875" style="2" bestFit="1" customWidth="1"/>
    <col min="14594" max="14594" width="5.54296875" style="2" bestFit="1" customWidth="1"/>
    <col min="14595" max="14595" width="6.54296875" style="2" bestFit="1" customWidth="1"/>
    <col min="14596" max="14596" width="5.54296875" style="2" bestFit="1" customWidth="1"/>
    <col min="14597" max="14597" width="6.54296875" style="2" bestFit="1" customWidth="1"/>
    <col min="14598" max="14598" width="5.54296875" style="2" bestFit="1" customWidth="1"/>
    <col min="14599" max="14599" width="6.54296875" style="2" bestFit="1" customWidth="1"/>
    <col min="14600" max="14600" width="5.54296875" style="2" bestFit="1" customWidth="1"/>
    <col min="14601" max="14601" width="6.54296875" style="2" bestFit="1" customWidth="1"/>
    <col min="14602" max="14602" width="5.54296875" style="2" bestFit="1" customWidth="1"/>
    <col min="14603" max="14603" width="6.54296875" style="2" bestFit="1" customWidth="1"/>
    <col min="14604" max="14604" width="15.1796875" style="2" customWidth="1"/>
    <col min="14605" max="14605" width="15.26953125" style="2" customWidth="1"/>
    <col min="14606" max="14606" width="5" style="2" customWidth="1"/>
    <col min="14607" max="14607" width="1.54296875" style="2" customWidth="1"/>
    <col min="14608" max="14845" width="11.453125" style="2"/>
    <col min="14846" max="14846" width="9.81640625" style="2" customWidth="1"/>
    <col min="14847" max="14847" width="87.1796875" style="2" customWidth="1"/>
    <col min="14848" max="14848" width="5.54296875" style="2" bestFit="1" customWidth="1"/>
    <col min="14849" max="14849" width="6.54296875" style="2" bestFit="1" customWidth="1"/>
    <col min="14850" max="14850" width="5.54296875" style="2" bestFit="1" customWidth="1"/>
    <col min="14851" max="14851" width="6.54296875" style="2" bestFit="1" customWidth="1"/>
    <col min="14852" max="14852" width="5.54296875" style="2" bestFit="1" customWidth="1"/>
    <col min="14853" max="14853" width="6.54296875" style="2" bestFit="1" customWidth="1"/>
    <col min="14854" max="14854" width="5.54296875" style="2" bestFit="1" customWidth="1"/>
    <col min="14855" max="14855" width="6.54296875" style="2" bestFit="1" customWidth="1"/>
    <col min="14856" max="14856" width="5.54296875" style="2" bestFit="1" customWidth="1"/>
    <col min="14857" max="14857" width="6.54296875" style="2" bestFit="1" customWidth="1"/>
    <col min="14858" max="14858" width="5.54296875" style="2" bestFit="1" customWidth="1"/>
    <col min="14859" max="14859" width="6.54296875" style="2" bestFit="1" customWidth="1"/>
    <col min="14860" max="14860" width="15.1796875" style="2" customWidth="1"/>
    <col min="14861" max="14861" width="15.26953125" style="2" customWidth="1"/>
    <col min="14862" max="14862" width="5" style="2" customWidth="1"/>
    <col min="14863" max="14863" width="1.54296875" style="2" customWidth="1"/>
    <col min="14864" max="15101" width="11.453125" style="2"/>
    <col min="15102" max="15102" width="9.81640625" style="2" customWidth="1"/>
    <col min="15103" max="15103" width="87.1796875" style="2" customWidth="1"/>
    <col min="15104" max="15104" width="5.54296875" style="2" bestFit="1" customWidth="1"/>
    <col min="15105" max="15105" width="6.54296875" style="2" bestFit="1" customWidth="1"/>
    <col min="15106" max="15106" width="5.54296875" style="2" bestFit="1" customWidth="1"/>
    <col min="15107" max="15107" width="6.54296875" style="2" bestFit="1" customWidth="1"/>
    <col min="15108" max="15108" width="5.54296875" style="2" bestFit="1" customWidth="1"/>
    <col min="15109" max="15109" width="6.54296875" style="2" bestFit="1" customWidth="1"/>
    <col min="15110" max="15110" width="5.54296875" style="2" bestFit="1" customWidth="1"/>
    <col min="15111" max="15111" width="6.54296875" style="2" bestFit="1" customWidth="1"/>
    <col min="15112" max="15112" width="5.54296875" style="2" bestFit="1" customWidth="1"/>
    <col min="15113" max="15113" width="6.54296875" style="2" bestFit="1" customWidth="1"/>
    <col min="15114" max="15114" width="5.54296875" style="2" bestFit="1" customWidth="1"/>
    <col min="15115" max="15115" width="6.54296875" style="2" bestFit="1" customWidth="1"/>
    <col min="15116" max="15116" width="15.1796875" style="2" customWidth="1"/>
    <col min="15117" max="15117" width="15.26953125" style="2" customWidth="1"/>
    <col min="15118" max="15118" width="5" style="2" customWidth="1"/>
    <col min="15119" max="15119" width="1.54296875" style="2" customWidth="1"/>
    <col min="15120" max="15357" width="11.453125" style="2"/>
    <col min="15358" max="15358" width="9.81640625" style="2" customWidth="1"/>
    <col min="15359" max="15359" width="87.1796875" style="2" customWidth="1"/>
    <col min="15360" max="15360" width="5.54296875" style="2" bestFit="1" customWidth="1"/>
    <col min="15361" max="15361" width="6.54296875" style="2" bestFit="1" customWidth="1"/>
    <col min="15362" max="15362" width="5.54296875" style="2" bestFit="1" customWidth="1"/>
    <col min="15363" max="15363" width="6.54296875" style="2" bestFit="1" customWidth="1"/>
    <col min="15364" max="15364" width="5.54296875" style="2" bestFit="1" customWidth="1"/>
    <col min="15365" max="15365" width="6.54296875" style="2" bestFit="1" customWidth="1"/>
    <col min="15366" max="15366" width="5.54296875" style="2" bestFit="1" customWidth="1"/>
    <col min="15367" max="15367" width="6.54296875" style="2" bestFit="1" customWidth="1"/>
    <col min="15368" max="15368" width="5.54296875" style="2" bestFit="1" customWidth="1"/>
    <col min="15369" max="15369" width="6.54296875" style="2" bestFit="1" customWidth="1"/>
    <col min="15370" max="15370" width="5.54296875" style="2" bestFit="1" customWidth="1"/>
    <col min="15371" max="15371" width="6.54296875" style="2" bestFit="1" customWidth="1"/>
    <col min="15372" max="15372" width="15.1796875" style="2" customWidth="1"/>
    <col min="15373" max="15373" width="15.26953125" style="2" customWidth="1"/>
    <col min="15374" max="15374" width="5" style="2" customWidth="1"/>
    <col min="15375" max="15375" width="1.54296875" style="2" customWidth="1"/>
    <col min="15376" max="15613" width="11.453125" style="2"/>
    <col min="15614" max="15614" width="9.81640625" style="2" customWidth="1"/>
    <col min="15615" max="15615" width="87.1796875" style="2" customWidth="1"/>
    <col min="15616" max="15616" width="5.54296875" style="2" bestFit="1" customWidth="1"/>
    <col min="15617" max="15617" width="6.54296875" style="2" bestFit="1" customWidth="1"/>
    <col min="15618" max="15618" width="5.54296875" style="2" bestFit="1" customWidth="1"/>
    <col min="15619" max="15619" width="6.54296875" style="2" bestFit="1" customWidth="1"/>
    <col min="15620" max="15620" width="5.54296875" style="2" bestFit="1" customWidth="1"/>
    <col min="15621" max="15621" width="6.54296875" style="2" bestFit="1" customWidth="1"/>
    <col min="15622" max="15622" width="5.54296875" style="2" bestFit="1" customWidth="1"/>
    <col min="15623" max="15623" width="6.54296875" style="2" bestFit="1" customWidth="1"/>
    <col min="15624" max="15624" width="5.54296875" style="2" bestFit="1" customWidth="1"/>
    <col min="15625" max="15625" width="6.54296875" style="2" bestFit="1" customWidth="1"/>
    <col min="15626" max="15626" width="5.54296875" style="2" bestFit="1" customWidth="1"/>
    <col min="15627" max="15627" width="6.54296875" style="2" bestFit="1" customWidth="1"/>
    <col min="15628" max="15628" width="15.1796875" style="2" customWidth="1"/>
    <col min="15629" max="15629" width="15.26953125" style="2" customWidth="1"/>
    <col min="15630" max="15630" width="5" style="2" customWidth="1"/>
    <col min="15631" max="15631" width="1.54296875" style="2" customWidth="1"/>
    <col min="15632" max="15869" width="11.453125" style="2"/>
    <col min="15870" max="15870" width="9.81640625" style="2" customWidth="1"/>
    <col min="15871" max="15871" width="87.1796875" style="2" customWidth="1"/>
    <col min="15872" max="15872" width="5.54296875" style="2" bestFit="1" customWidth="1"/>
    <col min="15873" max="15873" width="6.54296875" style="2" bestFit="1" customWidth="1"/>
    <col min="15874" max="15874" width="5.54296875" style="2" bestFit="1" customWidth="1"/>
    <col min="15875" max="15875" width="6.54296875" style="2" bestFit="1" customWidth="1"/>
    <col min="15876" max="15876" width="5.54296875" style="2" bestFit="1" customWidth="1"/>
    <col min="15877" max="15877" width="6.54296875" style="2" bestFit="1" customWidth="1"/>
    <col min="15878" max="15878" width="5.54296875" style="2" bestFit="1" customWidth="1"/>
    <col min="15879" max="15879" width="6.54296875" style="2" bestFit="1" customWidth="1"/>
    <col min="15880" max="15880" width="5.54296875" style="2" bestFit="1" customWidth="1"/>
    <col min="15881" max="15881" width="6.54296875" style="2" bestFit="1" customWidth="1"/>
    <col min="15882" max="15882" width="5.54296875" style="2" bestFit="1" customWidth="1"/>
    <col min="15883" max="15883" width="6.54296875" style="2" bestFit="1" customWidth="1"/>
    <col min="15884" max="15884" width="15.1796875" style="2" customWidth="1"/>
    <col min="15885" max="15885" width="15.26953125" style="2" customWidth="1"/>
    <col min="15886" max="15886" width="5" style="2" customWidth="1"/>
    <col min="15887" max="15887" width="1.54296875" style="2" customWidth="1"/>
    <col min="15888" max="16125" width="11.453125" style="2"/>
    <col min="16126" max="16126" width="9.81640625" style="2" customWidth="1"/>
    <col min="16127" max="16127" width="87.1796875" style="2" customWidth="1"/>
    <col min="16128" max="16128" width="5.54296875" style="2" bestFit="1" customWidth="1"/>
    <col min="16129" max="16129" width="6.54296875" style="2" bestFit="1" customWidth="1"/>
    <col min="16130" max="16130" width="5.54296875" style="2" bestFit="1" customWidth="1"/>
    <col min="16131" max="16131" width="6.54296875" style="2" bestFit="1" customWidth="1"/>
    <col min="16132" max="16132" width="5.54296875" style="2" bestFit="1" customWidth="1"/>
    <col min="16133" max="16133" width="6.54296875" style="2" bestFit="1" customWidth="1"/>
    <col min="16134" max="16134" width="5.54296875" style="2" bestFit="1" customWidth="1"/>
    <col min="16135" max="16135" width="6.54296875" style="2" bestFit="1" customWidth="1"/>
    <col min="16136" max="16136" width="5.54296875" style="2" bestFit="1" customWidth="1"/>
    <col min="16137" max="16137" width="6.54296875" style="2" bestFit="1" customWidth="1"/>
    <col min="16138" max="16138" width="5.54296875" style="2" bestFit="1" customWidth="1"/>
    <col min="16139" max="16139" width="6.54296875" style="2" bestFit="1" customWidth="1"/>
    <col min="16140" max="16140" width="15.1796875" style="2" customWidth="1"/>
    <col min="16141" max="16141" width="15.26953125" style="2" customWidth="1"/>
    <col min="16142" max="16142" width="5" style="2" customWidth="1"/>
    <col min="16143" max="16143" width="1.54296875" style="2" customWidth="1"/>
    <col min="16144" max="16384" width="11.453125" style="2"/>
  </cols>
  <sheetData>
    <row r="1" spans="2:13" ht="12.75" customHeight="1">
      <c r="B1" s="102" t="s">
        <v>2</v>
      </c>
      <c r="C1" s="102"/>
      <c r="L1" s="1"/>
      <c r="M1" s="1"/>
    </row>
    <row r="2" spans="2:13">
      <c r="B2" s="102" t="s">
        <v>3</v>
      </c>
      <c r="C2" s="102"/>
      <c r="L2" s="1"/>
      <c r="M2" s="1"/>
    </row>
    <row r="3" spans="2:13" ht="13.15" customHeight="1">
      <c r="B3" s="102"/>
      <c r="C3" s="102"/>
      <c r="L3" s="1"/>
      <c r="M3" s="1"/>
    </row>
    <row r="5" spans="2:13" ht="15">
      <c r="B5" s="103" t="s">
        <v>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2:13" ht="15">
      <c r="B6" s="3"/>
      <c r="C6" s="4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 s="6" customFormat="1" ht="84" customHeight="1">
      <c r="B7" s="104" t="s">
        <v>5</v>
      </c>
      <c r="C7" s="106"/>
      <c r="D7" s="108" t="s">
        <v>6</v>
      </c>
      <c r="E7" s="109"/>
      <c r="F7" s="108" t="s">
        <v>7</v>
      </c>
      <c r="G7" s="109"/>
      <c r="H7" s="108" t="s">
        <v>8</v>
      </c>
      <c r="I7" s="109"/>
      <c r="J7" s="108" t="s">
        <v>9</v>
      </c>
      <c r="K7" s="109"/>
      <c r="L7" s="100" t="s">
        <v>10</v>
      </c>
      <c r="M7" s="101"/>
    </row>
    <row r="8" spans="2:13" s="6" customFormat="1">
      <c r="B8" s="105"/>
      <c r="C8" s="107"/>
      <c r="D8" s="7" t="s">
        <v>11</v>
      </c>
      <c r="E8" s="7" t="s">
        <v>12</v>
      </c>
      <c r="F8" s="7" t="s">
        <v>11</v>
      </c>
      <c r="G8" s="7" t="s">
        <v>12</v>
      </c>
      <c r="H8" s="7" t="s">
        <v>11</v>
      </c>
      <c r="I8" s="7" t="s">
        <v>12</v>
      </c>
      <c r="J8" s="7" t="s">
        <v>11</v>
      </c>
      <c r="K8" s="7" t="s">
        <v>12</v>
      </c>
      <c r="L8" s="7" t="s">
        <v>11</v>
      </c>
      <c r="M8" s="8" t="s">
        <v>12</v>
      </c>
    </row>
    <row r="9" spans="2:13" s="6" customFormat="1">
      <c r="B9" s="9"/>
      <c r="C9" s="10" t="s">
        <v>13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2:13" s="15" customFormat="1" ht="14">
      <c r="B10" s="12"/>
      <c r="C10" s="13" t="s">
        <v>14</v>
      </c>
      <c r="D10" s="14">
        <f>D11+D15</f>
        <v>15808234.09355206</v>
      </c>
      <c r="E10" s="14">
        <f t="shared" ref="E10:M10" si="0">E11+E15</f>
        <v>0</v>
      </c>
      <c r="F10" s="14">
        <f t="shared" si="0"/>
        <v>16264065.427293517</v>
      </c>
      <c r="G10" s="14">
        <f t="shared" si="0"/>
        <v>0</v>
      </c>
      <c r="H10" s="14">
        <f t="shared" si="0"/>
        <v>14010352.602766503</v>
      </c>
      <c r="I10" s="14">
        <f t="shared" si="0"/>
        <v>0</v>
      </c>
      <c r="J10" s="14">
        <f t="shared" si="0"/>
        <v>16126108.876387924</v>
      </c>
      <c r="K10" s="14">
        <f t="shared" si="0"/>
        <v>0</v>
      </c>
      <c r="L10" s="14">
        <f t="shared" si="0"/>
        <v>62208761</v>
      </c>
      <c r="M10" s="14">
        <f t="shared" si="0"/>
        <v>0</v>
      </c>
    </row>
    <row r="11" spans="2:13">
      <c r="B11" s="16">
        <v>21710</v>
      </c>
      <c r="C11" s="17" t="s">
        <v>15</v>
      </c>
      <c r="D11" s="18">
        <f>SUM(D12:D14)</f>
        <v>15501277.881400775</v>
      </c>
      <c r="E11" s="18"/>
      <c r="F11" s="18">
        <f>SUM(F12:F14)</f>
        <v>15948254.172716148</v>
      </c>
      <c r="G11" s="18"/>
      <c r="H11" s="18">
        <f>SUM(H12:H14)</f>
        <v>13738267.639784232</v>
      </c>
      <c r="I11" s="18"/>
      <c r="J11" s="18">
        <f>SUM(J12:J14)</f>
        <v>15812941.306098849</v>
      </c>
      <c r="K11" s="18"/>
      <c r="L11" s="18">
        <f t="shared" ref="L11:L18" si="1">SUM(D11,F11,H11,J11)</f>
        <v>61000741</v>
      </c>
      <c r="M11" s="18"/>
    </row>
    <row r="12" spans="2:13">
      <c r="B12" s="16"/>
      <c r="C12" s="98" t="s">
        <v>15</v>
      </c>
      <c r="D12" s="99">
        <v>10553653.659997629</v>
      </c>
      <c r="E12" s="99"/>
      <c r="F12" s="99">
        <v>11183391.986675764</v>
      </c>
      <c r="G12" s="99"/>
      <c r="H12" s="99">
        <v>7327661.11617372</v>
      </c>
      <c r="I12" s="99"/>
      <c r="J12" s="99">
        <v>10461890.237152891</v>
      </c>
      <c r="K12" s="18"/>
      <c r="L12" s="99">
        <f t="shared" si="1"/>
        <v>39526597</v>
      </c>
      <c r="M12" s="18"/>
    </row>
    <row r="13" spans="2:13">
      <c r="B13" s="16"/>
      <c r="C13" s="98" t="s">
        <v>147</v>
      </c>
      <c r="D13" s="99">
        <v>3708569.3252992509</v>
      </c>
      <c r="E13" s="99"/>
      <c r="F13" s="99">
        <v>3815553.7661269642</v>
      </c>
      <c r="G13" s="99"/>
      <c r="H13" s="99">
        <v>3287263.4846494738</v>
      </c>
      <c r="I13" s="99"/>
      <c r="J13" s="99">
        <v>3783613.4239243125</v>
      </c>
      <c r="K13" s="18"/>
      <c r="L13" s="99">
        <f t="shared" si="1"/>
        <v>14595000</v>
      </c>
      <c r="M13" s="18"/>
    </row>
    <row r="14" spans="2:13">
      <c r="B14" s="16"/>
      <c r="C14" s="98" t="s">
        <v>146</v>
      </c>
      <c r="D14" s="99">
        <v>1239054.8961038962</v>
      </c>
      <c r="E14" s="99"/>
      <c r="F14" s="99">
        <v>949308.41991341999</v>
      </c>
      <c r="G14" s="99"/>
      <c r="H14" s="99">
        <v>3123343.0389610389</v>
      </c>
      <c r="I14" s="99"/>
      <c r="J14" s="99">
        <v>1567437.6450216454</v>
      </c>
      <c r="K14" s="18"/>
      <c r="L14" s="99">
        <f t="shared" si="1"/>
        <v>6879144</v>
      </c>
      <c r="M14" s="18"/>
    </row>
    <row r="15" spans="2:13">
      <c r="B15" s="16">
        <v>21499</v>
      </c>
      <c r="C15" s="19" t="s">
        <v>16</v>
      </c>
      <c r="D15" s="20">
        <f>SUM(D16:D18)</f>
        <v>306956.2121512848</v>
      </c>
      <c r="E15" s="20">
        <f t="shared" ref="E15:M15" si="2">SUM(E16:E18)</f>
        <v>0</v>
      </c>
      <c r="F15" s="20">
        <f t="shared" si="2"/>
        <v>315811.25457736861</v>
      </c>
      <c r="G15" s="20">
        <f t="shared" si="2"/>
        <v>0</v>
      </c>
      <c r="H15" s="20">
        <f t="shared" si="2"/>
        <v>272084.9629822718</v>
      </c>
      <c r="I15" s="20">
        <f t="shared" si="2"/>
        <v>0</v>
      </c>
      <c r="J15" s="20">
        <f t="shared" si="2"/>
        <v>313167.57028907491</v>
      </c>
      <c r="K15" s="20">
        <f t="shared" si="2"/>
        <v>0</v>
      </c>
      <c r="L15" s="18">
        <f t="shared" si="1"/>
        <v>1208020</v>
      </c>
      <c r="M15" s="20">
        <f t="shared" si="2"/>
        <v>0</v>
      </c>
    </row>
    <row r="16" spans="2:13" s="6" customFormat="1">
      <c r="B16" s="21">
        <v>214991</v>
      </c>
      <c r="C16" s="22" t="s">
        <v>17</v>
      </c>
      <c r="D16" s="23">
        <v>39869.343609871801</v>
      </c>
      <c r="E16" s="23"/>
      <c r="F16" s="23">
        <v>41019.490488122734</v>
      </c>
      <c r="G16" s="23"/>
      <c r="H16" s="23">
        <v>35340.053241447458</v>
      </c>
      <c r="I16" s="23"/>
      <c r="J16" s="23">
        <v>40676.112660558014</v>
      </c>
      <c r="K16" s="23"/>
      <c r="L16" s="99">
        <f t="shared" si="1"/>
        <v>156905</v>
      </c>
      <c r="M16" s="23"/>
    </row>
    <row r="17" spans="1:17" s="6" customFormat="1">
      <c r="B17" s="24">
        <v>214993</v>
      </c>
      <c r="C17" s="25" t="s">
        <v>18</v>
      </c>
      <c r="D17" s="26">
        <v>45907.997259459793</v>
      </c>
      <c r="E17" s="26"/>
      <c r="F17" s="26">
        <v>47232.346620497337</v>
      </c>
      <c r="G17" s="26"/>
      <c r="H17" s="26">
        <v>40692.695702063756</v>
      </c>
      <c r="I17" s="26"/>
      <c r="J17" s="26">
        <v>46836.960417979135</v>
      </c>
      <c r="K17" s="26"/>
      <c r="L17" s="99">
        <f t="shared" si="1"/>
        <v>180670.00000000003</v>
      </c>
      <c r="M17" s="26"/>
    </row>
    <row r="18" spans="1:17">
      <c r="B18" s="27">
        <v>214993</v>
      </c>
      <c r="C18" s="28" t="s">
        <v>19</v>
      </c>
      <c r="D18" s="29">
        <v>221178.87128195318</v>
      </c>
      <c r="E18" s="29"/>
      <c r="F18" s="29">
        <v>227559.41746874858</v>
      </c>
      <c r="G18" s="29"/>
      <c r="H18" s="29">
        <v>196052.21403876061</v>
      </c>
      <c r="I18" s="29"/>
      <c r="J18" s="29">
        <v>225654.49721053772</v>
      </c>
      <c r="K18" s="29"/>
      <c r="L18" s="99">
        <f t="shared" si="1"/>
        <v>870445</v>
      </c>
      <c r="M18" s="29"/>
    </row>
    <row r="19" spans="1:17" s="33" customFormat="1" ht="14">
      <c r="B19" s="30"/>
      <c r="C19" s="31" t="s">
        <v>20</v>
      </c>
      <c r="D19" s="32">
        <f t="shared" ref="D19:M19" si="3">D22+D42+D111+D116</f>
        <v>15712221.246589996</v>
      </c>
      <c r="E19" s="32">
        <f t="shared" si="3"/>
        <v>0</v>
      </c>
      <c r="F19" s="32">
        <f t="shared" si="3"/>
        <v>16165485.849939996</v>
      </c>
      <c r="G19" s="32">
        <f t="shared" si="3"/>
        <v>0</v>
      </c>
      <c r="H19" s="32">
        <f t="shared" si="3"/>
        <v>13927260.524509996</v>
      </c>
      <c r="I19" s="32">
        <f t="shared" si="3"/>
        <v>0</v>
      </c>
      <c r="J19" s="32">
        <f t="shared" si="3"/>
        <v>16030163.120509997</v>
      </c>
      <c r="K19" s="32">
        <f t="shared" si="3"/>
        <v>0</v>
      </c>
      <c r="L19" s="32">
        <f t="shared" si="3"/>
        <v>61835130.741549984</v>
      </c>
      <c r="M19" s="32">
        <f t="shared" si="3"/>
        <v>0</v>
      </c>
    </row>
    <row r="20" spans="1:17" s="33" customFormat="1" ht="23">
      <c r="B20" s="34" t="s">
        <v>21</v>
      </c>
      <c r="C20" s="35" t="s">
        <v>22</v>
      </c>
      <c r="D20" s="36">
        <f t="shared" ref="D20:M20" si="4">D22+D42+D111</f>
        <v>12253085.456589995</v>
      </c>
      <c r="E20" s="36">
        <f t="shared" si="4"/>
        <v>0</v>
      </c>
      <c r="F20" s="36">
        <f t="shared" si="4"/>
        <v>11719427.339939997</v>
      </c>
      <c r="G20" s="36">
        <f t="shared" si="4"/>
        <v>0</v>
      </c>
      <c r="H20" s="36">
        <f t="shared" si="4"/>
        <v>11027884.904509995</v>
      </c>
      <c r="I20" s="36">
        <f t="shared" si="4"/>
        <v>0</v>
      </c>
      <c r="J20" s="36">
        <f t="shared" si="4"/>
        <v>13461163.890509997</v>
      </c>
      <c r="K20" s="36">
        <f t="shared" si="4"/>
        <v>0</v>
      </c>
      <c r="L20" s="36">
        <f t="shared" si="4"/>
        <v>48461561.591549985</v>
      </c>
      <c r="M20" s="36">
        <f t="shared" si="4"/>
        <v>0</v>
      </c>
    </row>
    <row r="21" spans="1:17" s="33" customFormat="1" ht="14">
      <c r="B21" s="34" t="s">
        <v>23</v>
      </c>
      <c r="C21" s="35" t="s">
        <v>24</v>
      </c>
      <c r="D21" s="36">
        <f>D22+D42</f>
        <v>12211368.446589995</v>
      </c>
      <c r="E21" s="36">
        <f t="shared" ref="E21:M21" si="5">E22+E42</f>
        <v>0</v>
      </c>
      <c r="F21" s="36">
        <f t="shared" si="5"/>
        <v>11677710.329939997</v>
      </c>
      <c r="G21" s="36">
        <f t="shared" si="5"/>
        <v>0</v>
      </c>
      <c r="H21" s="36">
        <f t="shared" si="5"/>
        <v>10986167.894509995</v>
      </c>
      <c r="I21" s="36">
        <f t="shared" si="5"/>
        <v>0</v>
      </c>
      <c r="J21" s="36">
        <f t="shared" si="5"/>
        <v>13419446.880509997</v>
      </c>
      <c r="K21" s="36">
        <f t="shared" si="5"/>
        <v>0</v>
      </c>
      <c r="L21" s="36">
        <f t="shared" si="5"/>
        <v>48294693.551549986</v>
      </c>
      <c r="M21" s="36">
        <f t="shared" si="5"/>
        <v>0</v>
      </c>
    </row>
    <row r="22" spans="1:17">
      <c r="B22" s="37">
        <v>1000</v>
      </c>
      <c r="C22" s="38" t="s">
        <v>25</v>
      </c>
      <c r="D22" s="39">
        <f t="shared" ref="D22:K22" si="6">D23+D36</f>
        <v>8194063.7099999953</v>
      </c>
      <c r="E22" s="39">
        <f t="shared" si="6"/>
        <v>0</v>
      </c>
      <c r="F22" s="39">
        <f t="shared" si="6"/>
        <v>8100256.2899999972</v>
      </c>
      <c r="G22" s="39">
        <f t="shared" si="6"/>
        <v>0</v>
      </c>
      <c r="H22" s="39">
        <f t="shared" si="6"/>
        <v>7674153.0499999952</v>
      </c>
      <c r="I22" s="39">
        <f t="shared" si="6"/>
        <v>0</v>
      </c>
      <c r="J22" s="39">
        <f t="shared" si="6"/>
        <v>9369964.929999996</v>
      </c>
      <c r="K22" s="39">
        <f t="shared" si="6"/>
        <v>0</v>
      </c>
      <c r="L22" s="39">
        <f>D22+F22+H22+J22</f>
        <v>33338437.979999986</v>
      </c>
      <c r="M22" s="39">
        <f>M23+M36</f>
        <v>0</v>
      </c>
      <c r="P22" s="89"/>
      <c r="Q22" s="90"/>
    </row>
    <row r="23" spans="1:17">
      <c r="B23" s="40">
        <v>1100</v>
      </c>
      <c r="C23" s="17" t="s">
        <v>26</v>
      </c>
      <c r="D23" s="18">
        <f>D24+D26+D34+D35</f>
        <v>6147618.8799999962</v>
      </c>
      <c r="E23" s="18">
        <f t="shared" ref="E23:M23" si="7">E24+E26+E34+E35</f>
        <v>0</v>
      </c>
      <c r="F23" s="18">
        <f t="shared" si="7"/>
        <v>6048461.6499999976</v>
      </c>
      <c r="G23" s="18">
        <f t="shared" si="7"/>
        <v>0</v>
      </c>
      <c r="H23" s="18">
        <f t="shared" si="7"/>
        <v>5726501.7699999958</v>
      </c>
      <c r="I23" s="18">
        <f t="shared" si="7"/>
        <v>0</v>
      </c>
      <c r="J23" s="18">
        <f t="shared" si="7"/>
        <v>7000896.1399999969</v>
      </c>
      <c r="K23" s="18">
        <f t="shared" si="7"/>
        <v>0</v>
      </c>
      <c r="L23" s="18">
        <f t="shared" si="7"/>
        <v>24923478.43999999</v>
      </c>
      <c r="M23" s="18">
        <f t="shared" si="7"/>
        <v>0</v>
      </c>
    </row>
    <row r="24" spans="1:17" ht="12.75" customHeight="1">
      <c r="B24" s="16">
        <v>1110</v>
      </c>
      <c r="C24" s="19" t="s">
        <v>27</v>
      </c>
      <c r="D24" s="23">
        <f>D25</f>
        <v>3564182.2099999967</v>
      </c>
      <c r="E24" s="23">
        <f t="shared" ref="E24:M24" si="8">E25</f>
        <v>0</v>
      </c>
      <c r="F24" s="23">
        <f t="shared" si="8"/>
        <v>3515026.819999997</v>
      </c>
      <c r="G24" s="23">
        <f t="shared" si="8"/>
        <v>0</v>
      </c>
      <c r="H24" s="23">
        <f t="shared" si="8"/>
        <v>3509380.8699999969</v>
      </c>
      <c r="I24" s="23">
        <f t="shared" si="8"/>
        <v>0</v>
      </c>
      <c r="J24" s="23">
        <f t="shared" si="8"/>
        <v>3632996.8699999973</v>
      </c>
      <c r="K24" s="23">
        <f t="shared" si="8"/>
        <v>0</v>
      </c>
      <c r="L24" s="23">
        <f t="shared" si="8"/>
        <v>14221586.769999988</v>
      </c>
      <c r="M24" s="23">
        <f t="shared" si="8"/>
        <v>0</v>
      </c>
    </row>
    <row r="25" spans="1:17" s="6" customFormat="1" ht="12.75" customHeight="1">
      <c r="A25" s="42" t="s">
        <v>141</v>
      </c>
      <c r="B25" s="41">
        <v>1119</v>
      </c>
      <c r="C25" s="19" t="s">
        <v>28</v>
      </c>
      <c r="D25" s="23">
        <v>3564182.2099999967</v>
      </c>
      <c r="E25" s="23"/>
      <c r="F25" s="23">
        <v>3515026.819999997</v>
      </c>
      <c r="G25" s="23"/>
      <c r="H25" s="23">
        <v>3509380.8699999969</v>
      </c>
      <c r="I25" s="23"/>
      <c r="J25" s="23">
        <v>3632996.8699999973</v>
      </c>
      <c r="K25" s="23"/>
      <c r="L25" s="23">
        <f t="shared" ref="L25" si="9">D25+F25+H25+J25</f>
        <v>14221586.769999988</v>
      </c>
      <c r="M25" s="23"/>
    </row>
    <row r="26" spans="1:17" s="42" customFormat="1" ht="12.75" customHeight="1">
      <c r="B26" s="16">
        <v>1140</v>
      </c>
      <c r="C26" s="19" t="s">
        <v>29</v>
      </c>
      <c r="D26" s="23">
        <f>SUM(D27:D33)</f>
        <v>1990590.24</v>
      </c>
      <c r="E26" s="23">
        <f t="shared" ref="E26:M26" si="10">SUM(E27:E33)</f>
        <v>0</v>
      </c>
      <c r="F26" s="23">
        <f t="shared" si="10"/>
        <v>2038863.0500000003</v>
      </c>
      <c r="G26" s="23">
        <f t="shared" si="10"/>
        <v>0</v>
      </c>
      <c r="H26" s="23">
        <f t="shared" si="10"/>
        <v>1848818.4699999997</v>
      </c>
      <c r="I26" s="23">
        <f t="shared" si="10"/>
        <v>0</v>
      </c>
      <c r="J26" s="23">
        <f t="shared" si="10"/>
        <v>2820911.8400000003</v>
      </c>
      <c r="K26" s="23">
        <f t="shared" si="10"/>
        <v>0</v>
      </c>
      <c r="L26" s="23">
        <f t="shared" si="10"/>
        <v>8699183.6000000015</v>
      </c>
      <c r="M26" s="23">
        <f t="shared" si="10"/>
        <v>0</v>
      </c>
    </row>
    <row r="27" spans="1:17" s="42" customFormat="1" ht="12.75" customHeight="1">
      <c r="A27" s="42" t="s">
        <v>141</v>
      </c>
      <c r="B27" s="41">
        <v>1141</v>
      </c>
      <c r="C27" s="19" t="s">
        <v>30</v>
      </c>
      <c r="D27" s="23">
        <v>1751813.63</v>
      </c>
      <c r="E27" s="23"/>
      <c r="F27" s="23">
        <v>1681919.6900000002</v>
      </c>
      <c r="G27" s="23"/>
      <c r="H27" s="23">
        <v>1183020.43</v>
      </c>
      <c r="I27" s="23"/>
      <c r="J27" s="23">
        <v>2014965.42</v>
      </c>
      <c r="K27" s="23"/>
      <c r="L27" s="23">
        <f t="shared" ref="L27:L34" si="11">D27+F27+H27+J27</f>
        <v>6631719.1699999999</v>
      </c>
      <c r="M27" s="23"/>
    </row>
    <row r="28" spans="1:17" s="42" customFormat="1" ht="12.75" customHeight="1">
      <c r="A28" s="42" t="s">
        <v>141</v>
      </c>
      <c r="B28" s="41">
        <v>1142</v>
      </c>
      <c r="C28" s="19" t="s">
        <v>31</v>
      </c>
      <c r="D28" s="23">
        <v>9736.59</v>
      </c>
      <c r="E28" s="23"/>
      <c r="F28" s="23">
        <v>8653.35</v>
      </c>
      <c r="G28" s="23"/>
      <c r="H28" s="23">
        <v>5313.16</v>
      </c>
      <c r="I28" s="23"/>
      <c r="J28" s="23">
        <v>10403.89</v>
      </c>
      <c r="K28" s="23"/>
      <c r="L28" s="23">
        <f t="shared" si="11"/>
        <v>34106.990000000005</v>
      </c>
      <c r="M28" s="23"/>
    </row>
    <row r="29" spans="1:17" s="46" customFormat="1" ht="23">
      <c r="A29" s="42" t="s">
        <v>141</v>
      </c>
      <c r="B29" s="43">
        <v>1145</v>
      </c>
      <c r="C29" s="44" t="s">
        <v>32</v>
      </c>
      <c r="D29" s="23">
        <v>0</v>
      </c>
      <c r="E29" s="45"/>
      <c r="F29" s="23">
        <v>0</v>
      </c>
      <c r="G29" s="23"/>
      <c r="H29" s="23">
        <v>0</v>
      </c>
      <c r="I29" s="23"/>
      <c r="J29" s="23">
        <v>0</v>
      </c>
      <c r="K29" s="45"/>
      <c r="L29" s="23">
        <f t="shared" si="11"/>
        <v>0</v>
      </c>
      <c r="M29" s="45"/>
    </row>
    <row r="30" spans="1:17" s="46" customFormat="1" ht="23">
      <c r="A30" s="42" t="s">
        <v>141</v>
      </c>
      <c r="B30" s="43">
        <v>1146</v>
      </c>
      <c r="C30" s="44" t="s">
        <v>137</v>
      </c>
      <c r="D30" s="23">
        <v>0</v>
      </c>
      <c r="E30" s="45"/>
      <c r="F30" s="23">
        <v>123766.01</v>
      </c>
      <c r="G30" s="23"/>
      <c r="H30" s="23">
        <v>444597.44000000006</v>
      </c>
      <c r="I30" s="23"/>
      <c r="J30" s="23">
        <v>568363.45000000042</v>
      </c>
      <c r="K30" s="45"/>
      <c r="L30" s="23">
        <f t="shared" si="11"/>
        <v>1136726.9000000004</v>
      </c>
      <c r="M30" s="45"/>
    </row>
    <row r="31" spans="1:17" s="42" customFormat="1" ht="12.75" customHeight="1">
      <c r="A31" s="42" t="s">
        <v>141</v>
      </c>
      <c r="B31" s="41">
        <v>1147</v>
      </c>
      <c r="C31" s="19" t="s">
        <v>33</v>
      </c>
      <c r="D31" s="23">
        <v>229040.02000000002</v>
      </c>
      <c r="E31" s="23"/>
      <c r="F31" s="23">
        <v>224524</v>
      </c>
      <c r="G31" s="23"/>
      <c r="H31" s="23">
        <v>215887.44</v>
      </c>
      <c r="I31" s="23"/>
      <c r="J31" s="23">
        <v>227179.08000000002</v>
      </c>
      <c r="K31" s="23"/>
      <c r="L31" s="23">
        <f t="shared" si="11"/>
        <v>896630.54</v>
      </c>
      <c r="M31" s="23"/>
    </row>
    <row r="32" spans="1:17" s="42" customFormat="1" ht="12.75" customHeight="1">
      <c r="A32" s="42" t="s">
        <v>141</v>
      </c>
      <c r="B32" s="41">
        <v>1148</v>
      </c>
      <c r="C32" s="19" t="s">
        <v>34</v>
      </c>
      <c r="D32" s="23">
        <v>0</v>
      </c>
      <c r="E32" s="23"/>
      <c r="F32" s="23">
        <v>0</v>
      </c>
      <c r="G32" s="23"/>
      <c r="H32" s="23">
        <v>0</v>
      </c>
      <c r="I32" s="23"/>
      <c r="J32" s="23">
        <v>0</v>
      </c>
      <c r="K32" s="23"/>
      <c r="L32" s="23">
        <f t="shared" si="11"/>
        <v>0</v>
      </c>
      <c r="M32" s="23"/>
    </row>
    <row r="33" spans="1:17" s="42" customFormat="1" ht="12.75" customHeight="1">
      <c r="A33" s="42" t="s">
        <v>141</v>
      </c>
      <c r="B33" s="41">
        <v>1149</v>
      </c>
      <c r="C33" s="19" t="s">
        <v>35</v>
      </c>
      <c r="D33" s="23">
        <v>0</v>
      </c>
      <c r="E33" s="23"/>
      <c r="F33" s="23">
        <v>0</v>
      </c>
      <c r="G33" s="23"/>
      <c r="H33" s="23">
        <v>0</v>
      </c>
      <c r="I33" s="23"/>
      <c r="J33" s="23">
        <v>0</v>
      </c>
      <c r="K33" s="23"/>
      <c r="L33" s="23">
        <f t="shared" si="11"/>
        <v>0</v>
      </c>
      <c r="M33" s="23"/>
    </row>
    <row r="34" spans="1:17" s="46" customFormat="1" ht="23">
      <c r="A34" s="42" t="s">
        <v>141</v>
      </c>
      <c r="B34" s="47">
        <v>1150</v>
      </c>
      <c r="C34" s="44" t="s">
        <v>36</v>
      </c>
      <c r="D34" s="23">
        <v>592846.43000000005</v>
      </c>
      <c r="E34" s="45"/>
      <c r="F34" s="23">
        <v>494571.78</v>
      </c>
      <c r="G34" s="23"/>
      <c r="H34" s="23">
        <v>368302.43</v>
      </c>
      <c r="I34" s="23"/>
      <c r="J34" s="23">
        <v>546987.42999999993</v>
      </c>
      <c r="K34" s="45"/>
      <c r="L34" s="23">
        <f t="shared" si="11"/>
        <v>2002708.0699999998</v>
      </c>
      <c r="M34" s="45"/>
    </row>
    <row r="35" spans="1:17" s="46" customFormat="1" ht="12.75" customHeight="1">
      <c r="A35" s="42" t="s">
        <v>141</v>
      </c>
      <c r="B35" s="47">
        <v>1170</v>
      </c>
      <c r="C35" s="44" t="s">
        <v>37</v>
      </c>
      <c r="D35" s="23">
        <v>0</v>
      </c>
      <c r="E35" s="45"/>
      <c r="F35" s="23">
        <v>0</v>
      </c>
      <c r="G35" s="23"/>
      <c r="H35" s="23">
        <v>0</v>
      </c>
      <c r="I35" s="23"/>
      <c r="J35" s="23">
        <v>0</v>
      </c>
      <c r="K35" s="45"/>
      <c r="L35" s="23">
        <f t="shared" ref="L35" si="12">D35+F35+H35+J35</f>
        <v>0</v>
      </c>
      <c r="M35" s="45"/>
    </row>
    <row r="36" spans="1:17" ht="23">
      <c r="B36" s="48">
        <v>1200</v>
      </c>
      <c r="C36" s="19" t="s">
        <v>38</v>
      </c>
      <c r="D36" s="20">
        <f>D37+D38</f>
        <v>2046444.8299999996</v>
      </c>
      <c r="E36" s="20">
        <f t="shared" ref="E36:M36" si="13">E37+E38</f>
        <v>0</v>
      </c>
      <c r="F36" s="20">
        <f t="shared" si="13"/>
        <v>2051794.6399999997</v>
      </c>
      <c r="G36" s="20">
        <f t="shared" si="13"/>
        <v>0</v>
      </c>
      <c r="H36" s="20">
        <f t="shared" si="13"/>
        <v>1947651.2799999998</v>
      </c>
      <c r="I36" s="20">
        <f t="shared" si="13"/>
        <v>0</v>
      </c>
      <c r="J36" s="20">
        <f t="shared" si="13"/>
        <v>2369068.7899999996</v>
      </c>
      <c r="K36" s="20">
        <f t="shared" si="13"/>
        <v>0</v>
      </c>
      <c r="L36" s="20">
        <f t="shared" si="13"/>
        <v>8414959.5399999991</v>
      </c>
      <c r="M36" s="20">
        <f t="shared" si="13"/>
        <v>0</v>
      </c>
    </row>
    <row r="37" spans="1:17" s="6" customFormat="1" ht="23">
      <c r="A37" s="42" t="s">
        <v>141</v>
      </c>
      <c r="B37" s="16">
        <v>1210</v>
      </c>
      <c r="C37" s="19" t="s">
        <v>39</v>
      </c>
      <c r="D37" s="23">
        <v>1286955.0999999996</v>
      </c>
      <c r="E37" s="23"/>
      <c r="F37" s="23">
        <v>1347365.1499999997</v>
      </c>
      <c r="G37" s="23"/>
      <c r="H37" s="23">
        <v>1363544.5099999998</v>
      </c>
      <c r="I37" s="23"/>
      <c r="J37" s="23">
        <v>1560870.0399999996</v>
      </c>
      <c r="K37" s="23"/>
      <c r="L37" s="23">
        <f t="shared" ref="L37" si="14">D37+F37+H37+J37</f>
        <v>5558734.7999999989</v>
      </c>
      <c r="M37" s="23"/>
    </row>
    <row r="38" spans="1:17" s="42" customFormat="1" ht="23">
      <c r="B38" s="16">
        <v>1220</v>
      </c>
      <c r="C38" s="19" t="s">
        <v>40</v>
      </c>
      <c r="D38" s="23">
        <f>SUM(D39:D41)</f>
        <v>759489.73</v>
      </c>
      <c r="E38" s="23">
        <f t="shared" ref="E38:M38" si="15">SUM(E39:E41)</f>
        <v>0</v>
      </c>
      <c r="F38" s="23">
        <f t="shared" si="15"/>
        <v>704429.49</v>
      </c>
      <c r="G38" s="23">
        <f t="shared" si="15"/>
        <v>0</v>
      </c>
      <c r="H38" s="23">
        <f t="shared" si="15"/>
        <v>584106.77</v>
      </c>
      <c r="I38" s="23">
        <f t="shared" si="15"/>
        <v>0</v>
      </c>
      <c r="J38" s="23">
        <f t="shared" si="15"/>
        <v>808198.75</v>
      </c>
      <c r="K38" s="23">
        <f t="shared" si="15"/>
        <v>0</v>
      </c>
      <c r="L38" s="23">
        <f t="shared" si="15"/>
        <v>2856224.7399999998</v>
      </c>
      <c r="M38" s="23">
        <f t="shared" si="15"/>
        <v>0</v>
      </c>
    </row>
    <row r="39" spans="1:17" s="42" customFormat="1" ht="34.5">
      <c r="A39" s="42" t="s">
        <v>141</v>
      </c>
      <c r="B39" s="41">
        <v>1221</v>
      </c>
      <c r="C39" s="19" t="s">
        <v>41</v>
      </c>
      <c r="D39" s="23">
        <v>539819.99</v>
      </c>
      <c r="E39" s="23"/>
      <c r="F39" s="23">
        <v>490013.30000000005</v>
      </c>
      <c r="G39" s="23"/>
      <c r="H39" s="23">
        <v>374046.26</v>
      </c>
      <c r="I39" s="23"/>
      <c r="J39" s="23">
        <v>580861.39</v>
      </c>
      <c r="K39" s="23"/>
      <c r="L39" s="23">
        <f t="shared" ref="L39" si="16">D39+F39+H39+J39</f>
        <v>1984740.94</v>
      </c>
      <c r="M39" s="23"/>
    </row>
    <row r="40" spans="1:17" s="42" customFormat="1" ht="23">
      <c r="A40" s="42" t="s">
        <v>141</v>
      </c>
      <c r="B40" s="41">
        <v>1227</v>
      </c>
      <c r="C40" s="19" t="s">
        <v>42</v>
      </c>
      <c r="D40" s="23">
        <v>121585.46</v>
      </c>
      <c r="E40" s="23"/>
      <c r="F40" s="23">
        <v>120971.44</v>
      </c>
      <c r="G40" s="23"/>
      <c r="H40" s="23">
        <v>119656.21</v>
      </c>
      <c r="I40" s="23"/>
      <c r="J40" s="23">
        <v>125023.83</v>
      </c>
      <c r="K40" s="23"/>
      <c r="L40" s="23">
        <f t="shared" ref="L40" si="17">D40+F40+H40+J40</f>
        <v>487236.94000000006</v>
      </c>
      <c r="M40" s="23"/>
    </row>
    <row r="41" spans="1:17" s="46" customFormat="1" ht="34.5">
      <c r="A41" s="42" t="s">
        <v>141</v>
      </c>
      <c r="B41" s="43">
        <v>1228</v>
      </c>
      <c r="C41" s="49" t="s">
        <v>43</v>
      </c>
      <c r="D41" s="23">
        <v>98084.28</v>
      </c>
      <c r="E41" s="45"/>
      <c r="F41" s="23">
        <v>93444.75</v>
      </c>
      <c r="G41" s="23"/>
      <c r="H41" s="23">
        <v>90404.3</v>
      </c>
      <c r="I41" s="23"/>
      <c r="J41" s="23">
        <v>102313.53</v>
      </c>
      <c r="K41" s="45"/>
      <c r="L41" s="23">
        <f t="shared" ref="L41" si="18">D41+F41+H41+J41</f>
        <v>384246.86</v>
      </c>
      <c r="M41" s="45"/>
    </row>
    <row r="42" spans="1:17" s="42" customFormat="1">
      <c r="B42" s="37">
        <v>2000</v>
      </c>
      <c r="C42" s="38" t="s">
        <v>44</v>
      </c>
      <c r="D42" s="39">
        <f t="shared" ref="D42:L42" si="19">D43+D50+D89+D104+D105</f>
        <v>4017304.7365899999</v>
      </c>
      <c r="E42" s="39">
        <f t="shared" si="19"/>
        <v>0</v>
      </c>
      <c r="F42" s="39">
        <f t="shared" si="19"/>
        <v>3577454.03994</v>
      </c>
      <c r="G42" s="39">
        <f t="shared" si="19"/>
        <v>0</v>
      </c>
      <c r="H42" s="39">
        <f t="shared" si="19"/>
        <v>3312014.8445099997</v>
      </c>
      <c r="I42" s="39">
        <f t="shared" si="19"/>
        <v>0</v>
      </c>
      <c r="J42" s="39">
        <f t="shared" si="19"/>
        <v>4049481.9505100003</v>
      </c>
      <c r="K42" s="39">
        <f t="shared" si="19"/>
        <v>0</v>
      </c>
      <c r="L42" s="39">
        <f t="shared" si="19"/>
        <v>14956255.57155</v>
      </c>
      <c r="M42" s="39"/>
      <c r="P42" s="91"/>
      <c r="Q42" s="90"/>
    </row>
    <row r="43" spans="1:17" s="42" customFormat="1" ht="23">
      <c r="B43" s="40">
        <v>2100</v>
      </c>
      <c r="C43" s="17" t="s">
        <v>45</v>
      </c>
      <c r="D43" s="18">
        <f>D44+D47</f>
        <v>175409.33</v>
      </c>
      <c r="E43" s="18">
        <f t="shared" ref="E43:L43" si="20">E44+E47</f>
        <v>0</v>
      </c>
      <c r="F43" s="18">
        <f t="shared" si="20"/>
        <v>158407.09</v>
      </c>
      <c r="G43" s="18">
        <f t="shared" si="20"/>
        <v>0</v>
      </c>
      <c r="H43" s="18">
        <f t="shared" si="20"/>
        <v>162547.35999999999</v>
      </c>
      <c r="I43" s="18">
        <f t="shared" si="20"/>
        <v>0</v>
      </c>
      <c r="J43" s="18">
        <f t="shared" si="20"/>
        <v>178887.67</v>
      </c>
      <c r="K43" s="18">
        <f t="shared" si="20"/>
        <v>0</v>
      </c>
      <c r="L43" s="18">
        <f t="shared" si="20"/>
        <v>675251.45</v>
      </c>
      <c r="M43" s="18"/>
    </row>
    <row r="44" spans="1:17" s="42" customFormat="1" ht="12.75" customHeight="1">
      <c r="B44" s="16">
        <v>2110</v>
      </c>
      <c r="C44" s="19" t="s">
        <v>46</v>
      </c>
      <c r="D44" s="20">
        <f>SUM(D45:D46)</f>
        <v>22091.16</v>
      </c>
      <c r="E44" s="20">
        <f t="shared" ref="E44" si="21">SUM(E45:E46)</f>
        <v>0</v>
      </c>
      <c r="F44" s="20">
        <f t="shared" ref="F44" si="22">SUM(F45:F46)</f>
        <v>6417.9699999999993</v>
      </c>
      <c r="G44" s="20">
        <f t="shared" ref="G44" si="23">SUM(G45:G46)</f>
        <v>0</v>
      </c>
      <c r="H44" s="20">
        <f t="shared" ref="H44" si="24">SUM(H45:H46)</f>
        <v>4110.8</v>
      </c>
      <c r="I44" s="20">
        <f t="shared" ref="I44" si="25">SUM(I45:I46)</f>
        <v>0</v>
      </c>
      <c r="J44" s="20">
        <f t="shared" ref="J44" si="26">SUM(J45:J46)</f>
        <v>8793.4500000000007</v>
      </c>
      <c r="K44" s="20">
        <f t="shared" ref="K44" si="27">SUM(K45:K46)</f>
        <v>0</v>
      </c>
      <c r="L44" s="20">
        <f t="shared" ref="L44" si="28">SUM(L45:L46)</f>
        <v>41413.379999999997</v>
      </c>
      <c r="M44" s="23"/>
    </row>
    <row r="45" spans="1:17" s="42" customFormat="1" ht="12.75" customHeight="1">
      <c r="A45" s="42" t="s">
        <v>141</v>
      </c>
      <c r="B45" s="41">
        <v>2111</v>
      </c>
      <c r="C45" s="19" t="s">
        <v>47</v>
      </c>
      <c r="D45" s="23">
        <v>883</v>
      </c>
      <c r="E45" s="23"/>
      <c r="F45" s="23">
        <v>1137</v>
      </c>
      <c r="G45" s="23"/>
      <c r="H45" s="23">
        <v>1019</v>
      </c>
      <c r="I45" s="23"/>
      <c r="J45" s="23">
        <v>3067.04</v>
      </c>
      <c r="K45" s="23"/>
      <c r="L45" s="23">
        <f t="shared" ref="L45:L46" si="29">D45+F45+H45+J45</f>
        <v>6106.04</v>
      </c>
      <c r="M45" s="23"/>
    </row>
    <row r="46" spans="1:17" s="42" customFormat="1" ht="12.75" customHeight="1">
      <c r="A46" s="42" t="s">
        <v>141</v>
      </c>
      <c r="B46" s="41">
        <v>2112</v>
      </c>
      <c r="C46" s="19" t="s">
        <v>48</v>
      </c>
      <c r="D46" s="23">
        <v>21208.16</v>
      </c>
      <c r="E46" s="23"/>
      <c r="F46" s="23">
        <v>5280.9699999999993</v>
      </c>
      <c r="G46" s="23"/>
      <c r="H46" s="23">
        <v>3091.8</v>
      </c>
      <c r="I46" s="23"/>
      <c r="J46" s="23">
        <v>5726.41</v>
      </c>
      <c r="K46" s="23"/>
      <c r="L46" s="23">
        <f t="shared" si="29"/>
        <v>35307.339999999997</v>
      </c>
      <c r="M46" s="23"/>
    </row>
    <row r="47" spans="1:17" s="42" customFormat="1" ht="12.75" customHeight="1">
      <c r="B47" s="16">
        <v>2120</v>
      </c>
      <c r="C47" s="19" t="s">
        <v>49</v>
      </c>
      <c r="D47" s="20">
        <f>SUM(D48:D49)</f>
        <v>153318.16999999998</v>
      </c>
      <c r="E47" s="20">
        <f t="shared" ref="E47:L47" si="30">SUM(E48:E49)</f>
        <v>0</v>
      </c>
      <c r="F47" s="20">
        <f t="shared" si="30"/>
        <v>151989.12</v>
      </c>
      <c r="G47" s="20">
        <f t="shared" si="30"/>
        <v>0</v>
      </c>
      <c r="H47" s="20">
        <f t="shared" si="30"/>
        <v>158436.56</v>
      </c>
      <c r="I47" s="20">
        <f t="shared" si="30"/>
        <v>0</v>
      </c>
      <c r="J47" s="20">
        <f t="shared" si="30"/>
        <v>170094.22</v>
      </c>
      <c r="K47" s="20">
        <f t="shared" si="30"/>
        <v>0</v>
      </c>
      <c r="L47" s="20">
        <f t="shared" si="30"/>
        <v>633838.06999999995</v>
      </c>
      <c r="M47" s="23"/>
    </row>
    <row r="48" spans="1:17" s="6" customFormat="1" ht="12.75" customHeight="1">
      <c r="A48" s="42" t="s">
        <v>141</v>
      </c>
      <c r="B48" s="41">
        <v>2121</v>
      </c>
      <c r="C48" s="19" t="s">
        <v>47</v>
      </c>
      <c r="D48" s="23">
        <v>14406</v>
      </c>
      <c r="E48" s="23"/>
      <c r="F48" s="23">
        <v>17879</v>
      </c>
      <c r="G48" s="23"/>
      <c r="H48" s="23">
        <v>19191</v>
      </c>
      <c r="I48" s="23"/>
      <c r="J48" s="23">
        <v>26100.01</v>
      </c>
      <c r="K48" s="23"/>
      <c r="L48" s="23">
        <f t="shared" ref="L48:L49" si="31">D48+F48+H48+J48</f>
        <v>77576.009999999995</v>
      </c>
      <c r="M48" s="23"/>
    </row>
    <row r="49" spans="1:13" ht="12.75" customHeight="1">
      <c r="A49" s="42" t="s">
        <v>141</v>
      </c>
      <c r="B49" s="41">
        <v>2122</v>
      </c>
      <c r="C49" s="19" t="s">
        <v>48</v>
      </c>
      <c r="D49" s="23">
        <v>138912.16999999998</v>
      </c>
      <c r="E49" s="23"/>
      <c r="F49" s="23">
        <v>134110.12</v>
      </c>
      <c r="G49" s="23"/>
      <c r="H49" s="23">
        <v>139245.56</v>
      </c>
      <c r="I49" s="23"/>
      <c r="J49" s="23">
        <v>143994.21</v>
      </c>
      <c r="K49" s="23"/>
      <c r="L49" s="23">
        <f t="shared" si="31"/>
        <v>556262.05999999994</v>
      </c>
      <c r="M49" s="23"/>
    </row>
    <row r="50" spans="1:13">
      <c r="B50" s="48">
        <v>2200</v>
      </c>
      <c r="C50" s="19" t="s">
        <v>0</v>
      </c>
      <c r="D50" s="20">
        <f>D51+D54+D60+D68+D75+D79+D85</f>
        <v>3381656.0965899997</v>
      </c>
      <c r="E50" s="20">
        <f t="shared" ref="E50:L50" si="32">E51+E54+E60+E68+E75+E79+E85</f>
        <v>0</v>
      </c>
      <c r="F50" s="20">
        <f t="shared" si="32"/>
        <v>2958964.47994</v>
      </c>
      <c r="G50" s="20">
        <f t="shared" si="32"/>
        <v>0</v>
      </c>
      <c r="H50" s="20">
        <f t="shared" si="32"/>
        <v>2650083.4045099998</v>
      </c>
      <c r="I50" s="20">
        <f t="shared" si="32"/>
        <v>0</v>
      </c>
      <c r="J50" s="20">
        <f t="shared" si="32"/>
        <v>3348482.5205100002</v>
      </c>
      <c r="K50" s="20">
        <f t="shared" si="32"/>
        <v>0</v>
      </c>
      <c r="L50" s="20">
        <f t="shared" si="32"/>
        <v>12339186.50155</v>
      </c>
      <c r="M50" s="20"/>
    </row>
    <row r="51" spans="1:13" ht="12.75" customHeight="1">
      <c r="A51" s="42" t="s">
        <v>141</v>
      </c>
      <c r="B51" s="16">
        <v>2210</v>
      </c>
      <c r="C51" s="19" t="s">
        <v>50</v>
      </c>
      <c r="D51" s="20">
        <v>664080.48770000006</v>
      </c>
      <c r="E51" s="20"/>
      <c r="F51" s="20">
        <v>654978.71770000004</v>
      </c>
      <c r="G51" s="20"/>
      <c r="H51" s="20">
        <v>641500.51770000008</v>
      </c>
      <c r="I51" s="20"/>
      <c r="J51" s="20">
        <v>730646.47769999993</v>
      </c>
      <c r="K51" s="20"/>
      <c r="L51" s="20">
        <f t="shared" ref="L51" si="33">D51+F51+H51+J51</f>
        <v>2691206.2007999998</v>
      </c>
      <c r="M51" s="23"/>
    </row>
    <row r="52" spans="1:13" ht="34.5">
      <c r="A52" s="42" t="s">
        <v>141</v>
      </c>
      <c r="B52" s="41">
        <v>2211</v>
      </c>
      <c r="C52" s="19" t="s">
        <v>51</v>
      </c>
      <c r="D52" s="23">
        <v>0</v>
      </c>
      <c r="E52" s="23"/>
      <c r="F52" s="23">
        <v>0</v>
      </c>
      <c r="G52" s="23"/>
      <c r="H52" s="23">
        <v>0</v>
      </c>
      <c r="I52" s="23"/>
      <c r="J52" s="23">
        <v>0</v>
      </c>
      <c r="K52" s="23"/>
      <c r="L52" s="23">
        <f t="shared" ref="L52:L53" si="34">D52+F52+H52+J52</f>
        <v>0</v>
      </c>
      <c r="M52" s="23"/>
    </row>
    <row r="53" spans="1:13" s="6" customFormat="1" ht="12.75" customHeight="1">
      <c r="A53" s="42" t="s">
        <v>141</v>
      </c>
      <c r="B53" s="41">
        <v>2219</v>
      </c>
      <c r="C53" s="19" t="s">
        <v>52</v>
      </c>
      <c r="D53" s="23">
        <v>0</v>
      </c>
      <c r="E53" s="23"/>
      <c r="F53" s="23">
        <v>0</v>
      </c>
      <c r="G53" s="23"/>
      <c r="H53" s="23">
        <v>0</v>
      </c>
      <c r="I53" s="23"/>
      <c r="J53" s="23">
        <v>0</v>
      </c>
      <c r="K53" s="23"/>
      <c r="L53" s="23">
        <f t="shared" si="34"/>
        <v>0</v>
      </c>
      <c r="M53" s="23"/>
    </row>
    <row r="54" spans="1:13" s="6" customFormat="1" ht="12.75" customHeight="1">
      <c r="B54" s="16">
        <v>2220</v>
      </c>
      <c r="C54" s="19" t="s">
        <v>53</v>
      </c>
      <c r="D54" s="20">
        <f>SUM(D55:D59)</f>
        <v>329600</v>
      </c>
      <c r="E54" s="20">
        <f t="shared" ref="E54:L54" si="35">SUM(E55:E59)</f>
        <v>0</v>
      </c>
      <c r="F54" s="20">
        <f t="shared" si="35"/>
        <v>247500</v>
      </c>
      <c r="G54" s="20">
        <f t="shared" si="35"/>
        <v>0</v>
      </c>
      <c r="H54" s="20">
        <f t="shared" si="35"/>
        <v>162400</v>
      </c>
      <c r="I54" s="20">
        <f t="shared" si="35"/>
        <v>0</v>
      </c>
      <c r="J54" s="20">
        <f t="shared" si="35"/>
        <v>238370.12</v>
      </c>
      <c r="K54" s="20">
        <f t="shared" si="35"/>
        <v>0</v>
      </c>
      <c r="L54" s="20">
        <f t="shared" si="35"/>
        <v>977870.12</v>
      </c>
      <c r="M54" s="23"/>
    </row>
    <row r="55" spans="1:13" ht="12.75" customHeight="1">
      <c r="A55" s="42" t="s">
        <v>141</v>
      </c>
      <c r="B55" s="41">
        <v>2221</v>
      </c>
      <c r="C55" s="19" t="s">
        <v>54</v>
      </c>
      <c r="D55" s="23">
        <v>161700</v>
      </c>
      <c r="E55" s="23"/>
      <c r="F55" s="23">
        <v>86600</v>
      </c>
      <c r="G55" s="23"/>
      <c r="H55" s="23">
        <v>0</v>
      </c>
      <c r="I55" s="23"/>
      <c r="J55" s="23">
        <v>73200</v>
      </c>
      <c r="K55" s="23"/>
      <c r="L55" s="23">
        <f t="shared" ref="L55:L59" si="36">D55+F55+H55+J55</f>
        <v>321500</v>
      </c>
      <c r="M55" s="23"/>
    </row>
    <row r="56" spans="1:13" ht="12.75" customHeight="1">
      <c r="A56" s="42" t="s">
        <v>141</v>
      </c>
      <c r="B56" s="41">
        <v>2222</v>
      </c>
      <c r="C56" s="19" t="s">
        <v>55</v>
      </c>
      <c r="D56" s="23">
        <v>3666</v>
      </c>
      <c r="E56" s="23"/>
      <c r="F56" s="23">
        <v>3666</v>
      </c>
      <c r="G56" s="23"/>
      <c r="H56" s="23">
        <v>3666</v>
      </c>
      <c r="I56" s="23"/>
      <c r="J56" s="23">
        <v>3666</v>
      </c>
      <c r="K56" s="23"/>
      <c r="L56" s="23">
        <f t="shared" si="36"/>
        <v>14664</v>
      </c>
      <c r="M56" s="23"/>
    </row>
    <row r="57" spans="1:13" ht="12.75" customHeight="1">
      <c r="A57" s="42" t="s">
        <v>141</v>
      </c>
      <c r="B57" s="41">
        <v>2223</v>
      </c>
      <c r="C57" s="19" t="s">
        <v>56</v>
      </c>
      <c r="D57" s="23">
        <v>156800</v>
      </c>
      <c r="E57" s="23"/>
      <c r="F57" s="23">
        <v>149800</v>
      </c>
      <c r="G57" s="23"/>
      <c r="H57" s="23">
        <v>151300</v>
      </c>
      <c r="I57" s="23"/>
      <c r="J57" s="23">
        <v>154070.12</v>
      </c>
      <c r="K57" s="23"/>
      <c r="L57" s="23">
        <f t="shared" si="36"/>
        <v>611970.12</v>
      </c>
      <c r="M57" s="23"/>
    </row>
    <row r="58" spans="1:13" ht="12.75" customHeight="1">
      <c r="A58" s="42" t="s">
        <v>141</v>
      </c>
      <c r="B58" s="41">
        <v>2224</v>
      </c>
      <c r="C58" s="19" t="s">
        <v>142</v>
      </c>
      <c r="D58" s="23">
        <v>7434</v>
      </c>
      <c r="E58" s="23"/>
      <c r="F58" s="23">
        <v>7434</v>
      </c>
      <c r="G58" s="23"/>
      <c r="H58" s="23">
        <v>7434</v>
      </c>
      <c r="I58" s="23"/>
      <c r="J58" s="23">
        <v>7434</v>
      </c>
      <c r="K58" s="23"/>
      <c r="L58" s="23">
        <f t="shared" ref="L58" si="37">D58+F58+H58+J58</f>
        <v>29736</v>
      </c>
      <c r="M58" s="23"/>
    </row>
    <row r="59" spans="1:13" ht="12.75" customHeight="1">
      <c r="A59" s="42" t="s">
        <v>141</v>
      </c>
      <c r="B59" s="41">
        <v>2229</v>
      </c>
      <c r="C59" s="19" t="s">
        <v>57</v>
      </c>
      <c r="D59" s="23">
        <v>0</v>
      </c>
      <c r="E59" s="23"/>
      <c r="F59" s="23">
        <v>0</v>
      </c>
      <c r="G59" s="23"/>
      <c r="H59" s="23">
        <v>0</v>
      </c>
      <c r="I59" s="23"/>
      <c r="J59" s="23">
        <v>0</v>
      </c>
      <c r="K59" s="23"/>
      <c r="L59" s="23">
        <f t="shared" si="36"/>
        <v>0</v>
      </c>
      <c r="M59" s="23"/>
    </row>
    <row r="60" spans="1:13" ht="23">
      <c r="B60" s="16">
        <v>2230</v>
      </c>
      <c r="C60" s="19" t="s">
        <v>58</v>
      </c>
      <c r="D60" s="20">
        <f>SUM(D61:D67)</f>
        <v>1329307.42</v>
      </c>
      <c r="E60" s="20">
        <f t="shared" ref="E60" si="38">SUM(E61:E67)</f>
        <v>0</v>
      </c>
      <c r="F60" s="20">
        <f t="shared" ref="F60" si="39">SUM(F61:F67)</f>
        <v>1096010.7800000003</v>
      </c>
      <c r="G60" s="20">
        <f t="shared" ref="G60" si="40">SUM(G61:G67)</f>
        <v>0</v>
      </c>
      <c r="H60" s="20">
        <f t="shared" ref="H60" si="41">SUM(H61:H67)</f>
        <v>1018391.47</v>
      </c>
      <c r="I60" s="20">
        <f t="shared" ref="I60" si="42">SUM(I61:I67)</f>
        <v>0</v>
      </c>
      <c r="J60" s="20">
        <f t="shared" ref="J60" si="43">SUM(J61:J67)</f>
        <v>1245792.8999999999</v>
      </c>
      <c r="K60" s="20">
        <f t="shared" ref="K60" si="44">SUM(K61:K67)</f>
        <v>0</v>
      </c>
      <c r="L60" s="20">
        <f t="shared" ref="L60" si="45">SUM(L61:L67)</f>
        <v>4689502.57</v>
      </c>
      <c r="M60" s="23"/>
    </row>
    <row r="61" spans="1:13">
      <c r="A61" s="42" t="s">
        <v>141</v>
      </c>
      <c r="B61" s="41">
        <v>2231</v>
      </c>
      <c r="C61" s="19" t="s">
        <v>59</v>
      </c>
      <c r="D61" s="23">
        <v>0</v>
      </c>
      <c r="E61" s="23"/>
      <c r="F61" s="23">
        <v>0</v>
      </c>
      <c r="G61" s="23"/>
      <c r="H61" s="23">
        <v>0</v>
      </c>
      <c r="I61" s="23"/>
      <c r="J61" s="23">
        <v>0</v>
      </c>
      <c r="K61" s="23"/>
      <c r="L61" s="23">
        <f t="shared" ref="L61:L67" si="46">D61+F61+H61+J61</f>
        <v>0</v>
      </c>
      <c r="M61" s="23"/>
    </row>
    <row r="62" spans="1:13" s="6" customFormat="1" ht="12.75" customHeight="1">
      <c r="A62" s="42" t="s">
        <v>141</v>
      </c>
      <c r="B62" s="41">
        <v>2232</v>
      </c>
      <c r="C62" s="19" t="s">
        <v>60</v>
      </c>
      <c r="D62" s="23">
        <v>137370.04999999999</v>
      </c>
      <c r="E62" s="23"/>
      <c r="F62" s="23">
        <v>160755.00000000003</v>
      </c>
      <c r="G62" s="23"/>
      <c r="H62" s="23">
        <v>84604.79</v>
      </c>
      <c r="I62" s="23"/>
      <c r="J62" s="23">
        <v>86617.52</v>
      </c>
      <c r="K62" s="23"/>
      <c r="L62" s="23">
        <f t="shared" si="46"/>
        <v>469347.36000000004</v>
      </c>
      <c r="M62" s="23"/>
    </row>
    <row r="63" spans="1:13" s="6" customFormat="1" ht="12.75" customHeight="1">
      <c r="A63" s="42" t="s">
        <v>141</v>
      </c>
      <c r="B63" s="41">
        <v>2233</v>
      </c>
      <c r="C63" s="19" t="s">
        <v>61</v>
      </c>
      <c r="D63" s="23">
        <v>4720.2</v>
      </c>
      <c r="E63" s="23"/>
      <c r="F63" s="23">
        <v>4681.45</v>
      </c>
      <c r="G63" s="23"/>
      <c r="H63" s="23">
        <v>1575.55</v>
      </c>
      <c r="I63" s="23"/>
      <c r="J63" s="23">
        <v>1580.47</v>
      </c>
      <c r="K63" s="23"/>
      <c r="L63" s="23">
        <f t="shared" si="46"/>
        <v>12557.669999999998</v>
      </c>
      <c r="M63" s="23"/>
    </row>
    <row r="64" spans="1:13" ht="23">
      <c r="A64" s="42" t="s">
        <v>141</v>
      </c>
      <c r="B64" s="41">
        <v>2234</v>
      </c>
      <c r="C64" s="19" t="s">
        <v>62</v>
      </c>
      <c r="D64" s="23">
        <v>0</v>
      </c>
      <c r="E64" s="23"/>
      <c r="F64" s="23">
        <v>0</v>
      </c>
      <c r="G64" s="23"/>
      <c r="H64" s="23">
        <v>0</v>
      </c>
      <c r="I64" s="23"/>
      <c r="J64" s="23">
        <v>0</v>
      </c>
      <c r="K64" s="23"/>
      <c r="L64" s="23">
        <f t="shared" si="46"/>
        <v>0</v>
      </c>
      <c r="M64" s="23"/>
    </row>
    <row r="65" spans="1:13" ht="23">
      <c r="A65" s="42" t="s">
        <v>141</v>
      </c>
      <c r="B65" s="41">
        <v>2235</v>
      </c>
      <c r="C65" s="19" t="s">
        <v>143</v>
      </c>
      <c r="D65" s="23">
        <v>31000</v>
      </c>
      <c r="E65" s="23"/>
      <c r="F65" s="23">
        <v>36000</v>
      </c>
      <c r="G65" s="23"/>
      <c r="H65" s="23">
        <v>17000</v>
      </c>
      <c r="I65" s="23"/>
      <c r="J65" s="23">
        <v>39000</v>
      </c>
      <c r="K65" s="23"/>
      <c r="L65" s="23">
        <f t="shared" ref="L65" si="47">D65+F65+H65+J65</f>
        <v>123000</v>
      </c>
      <c r="M65" s="23"/>
    </row>
    <row r="66" spans="1:13" ht="12.75" customHeight="1">
      <c r="A66" s="42" t="s">
        <v>141</v>
      </c>
      <c r="B66" s="41">
        <v>2236</v>
      </c>
      <c r="C66" s="19" t="s">
        <v>63</v>
      </c>
      <c r="D66" s="23">
        <v>2556</v>
      </c>
      <c r="E66" s="23"/>
      <c r="F66" s="23">
        <v>2556</v>
      </c>
      <c r="G66" s="23"/>
      <c r="H66" s="23">
        <v>2556</v>
      </c>
      <c r="I66" s="23"/>
      <c r="J66" s="23">
        <v>2556</v>
      </c>
      <c r="K66" s="23"/>
      <c r="L66" s="23">
        <f t="shared" si="46"/>
        <v>10224</v>
      </c>
      <c r="M66" s="23"/>
    </row>
    <row r="67" spans="1:13">
      <c r="A67" s="42" t="s">
        <v>141</v>
      </c>
      <c r="B67" s="41">
        <v>2239</v>
      </c>
      <c r="C67" s="19" t="s">
        <v>64</v>
      </c>
      <c r="D67" s="23">
        <v>1153661.17</v>
      </c>
      <c r="E67" s="23"/>
      <c r="F67" s="23">
        <v>892018.33000000019</v>
      </c>
      <c r="G67" s="23"/>
      <c r="H67" s="23">
        <v>912655.13</v>
      </c>
      <c r="I67" s="23"/>
      <c r="J67" s="23">
        <v>1116038.9099999999</v>
      </c>
      <c r="K67" s="23"/>
      <c r="L67" s="23">
        <f t="shared" si="46"/>
        <v>4074373.54</v>
      </c>
      <c r="M67" s="23"/>
    </row>
    <row r="68" spans="1:13" ht="23">
      <c r="B68" s="16">
        <v>2240</v>
      </c>
      <c r="C68" s="19" t="s">
        <v>65</v>
      </c>
      <c r="D68" s="20">
        <f>SUM(D69:D74)</f>
        <v>157755.51999999999</v>
      </c>
      <c r="E68" s="20">
        <f t="shared" ref="E68:L68" si="48">SUM(E69:E74)</f>
        <v>0</v>
      </c>
      <c r="F68" s="20">
        <f t="shared" si="48"/>
        <v>136832.79999999999</v>
      </c>
      <c r="G68" s="20">
        <f t="shared" si="48"/>
        <v>0</v>
      </c>
      <c r="H68" s="20">
        <f t="shared" si="48"/>
        <v>127796.2</v>
      </c>
      <c r="I68" s="20">
        <f t="shared" si="48"/>
        <v>0</v>
      </c>
      <c r="J68" s="20">
        <f t="shared" si="48"/>
        <v>127051.08</v>
      </c>
      <c r="K68" s="20">
        <f t="shared" si="48"/>
        <v>0</v>
      </c>
      <c r="L68" s="20">
        <f t="shared" si="48"/>
        <v>549435.6</v>
      </c>
      <c r="M68" s="23"/>
    </row>
    <row r="69" spans="1:13" ht="12.75" customHeight="1">
      <c r="A69" s="42" t="s">
        <v>141</v>
      </c>
      <c r="B69" s="41">
        <v>2241</v>
      </c>
      <c r="C69" s="19" t="s">
        <v>66</v>
      </c>
      <c r="D69" s="23">
        <v>1000</v>
      </c>
      <c r="E69" s="23"/>
      <c r="F69" s="23">
        <v>250</v>
      </c>
      <c r="G69" s="23"/>
      <c r="H69" s="23">
        <v>250</v>
      </c>
      <c r="I69" s="23"/>
      <c r="J69" s="23">
        <v>500</v>
      </c>
      <c r="K69" s="23"/>
      <c r="L69" s="23">
        <f t="shared" ref="L69:L74" si="49">D69+F69+H69+J69</f>
        <v>2000</v>
      </c>
      <c r="M69" s="23"/>
    </row>
    <row r="70" spans="1:13" ht="12.75" customHeight="1">
      <c r="A70" s="42" t="s">
        <v>141</v>
      </c>
      <c r="B70" s="41">
        <v>2242</v>
      </c>
      <c r="C70" s="19" t="s">
        <v>67</v>
      </c>
      <c r="D70" s="23">
        <v>14971</v>
      </c>
      <c r="E70" s="23"/>
      <c r="F70" s="23">
        <v>10496</v>
      </c>
      <c r="G70" s="23"/>
      <c r="H70" s="23">
        <v>11000.24</v>
      </c>
      <c r="I70" s="23"/>
      <c r="J70" s="23">
        <v>10891.09</v>
      </c>
      <c r="K70" s="23"/>
      <c r="L70" s="23">
        <f t="shared" si="49"/>
        <v>47358.33</v>
      </c>
      <c r="M70" s="23"/>
    </row>
    <row r="71" spans="1:13" ht="23">
      <c r="A71" s="42" t="s">
        <v>141</v>
      </c>
      <c r="B71" s="41">
        <v>2243</v>
      </c>
      <c r="C71" s="19" t="s">
        <v>68</v>
      </c>
      <c r="D71" s="23">
        <v>15267</v>
      </c>
      <c r="E71" s="23"/>
      <c r="F71" s="23">
        <v>12705</v>
      </c>
      <c r="G71" s="23"/>
      <c r="H71" s="23">
        <v>13455</v>
      </c>
      <c r="I71" s="23"/>
      <c r="J71" s="23">
        <v>12835</v>
      </c>
      <c r="K71" s="23"/>
      <c r="L71" s="23">
        <f t="shared" si="49"/>
        <v>54262</v>
      </c>
      <c r="M71" s="23"/>
    </row>
    <row r="72" spans="1:13" ht="12.75" customHeight="1">
      <c r="A72" s="42" t="s">
        <v>141</v>
      </c>
      <c r="B72" s="41">
        <v>2244</v>
      </c>
      <c r="C72" s="19" t="s">
        <v>69</v>
      </c>
      <c r="D72" s="23">
        <v>103734</v>
      </c>
      <c r="E72" s="23"/>
      <c r="F72" s="23">
        <v>100028</v>
      </c>
      <c r="G72" s="23"/>
      <c r="H72" s="23">
        <v>100028</v>
      </c>
      <c r="I72" s="23"/>
      <c r="J72" s="23">
        <v>98028</v>
      </c>
      <c r="K72" s="23"/>
      <c r="L72" s="23">
        <f t="shared" si="49"/>
        <v>401818</v>
      </c>
      <c r="M72" s="23"/>
    </row>
    <row r="73" spans="1:13" ht="12.75" customHeight="1">
      <c r="A73" s="42" t="s">
        <v>141</v>
      </c>
      <c r="B73" s="41">
        <v>2247</v>
      </c>
      <c r="C73" s="19" t="s">
        <v>70</v>
      </c>
      <c r="D73" s="23">
        <v>22783.52</v>
      </c>
      <c r="E73" s="23"/>
      <c r="F73" s="23">
        <v>13353.8</v>
      </c>
      <c r="G73" s="23"/>
      <c r="H73" s="23">
        <v>3062.96</v>
      </c>
      <c r="I73" s="23"/>
      <c r="J73" s="23">
        <v>4796.99</v>
      </c>
      <c r="K73" s="23"/>
      <c r="L73" s="23">
        <f t="shared" si="49"/>
        <v>43997.27</v>
      </c>
      <c r="M73" s="23"/>
    </row>
    <row r="74" spans="1:13" ht="23">
      <c r="A74" s="42" t="s">
        <v>141</v>
      </c>
      <c r="B74" s="41">
        <v>2249</v>
      </c>
      <c r="C74" s="19" t="s">
        <v>71</v>
      </c>
      <c r="D74" s="23">
        <v>0</v>
      </c>
      <c r="E74" s="23"/>
      <c r="F74" s="23">
        <v>0</v>
      </c>
      <c r="G74" s="23"/>
      <c r="H74" s="23">
        <v>0</v>
      </c>
      <c r="I74" s="23"/>
      <c r="J74" s="23">
        <v>0</v>
      </c>
      <c r="K74" s="23"/>
      <c r="L74" s="23">
        <f t="shared" si="49"/>
        <v>0</v>
      </c>
      <c r="M74" s="23"/>
    </row>
    <row r="75" spans="1:13" s="6" customFormat="1" ht="12.75" customHeight="1">
      <c r="A75" s="42" t="s">
        <v>141</v>
      </c>
      <c r="B75" s="16">
        <v>2250</v>
      </c>
      <c r="C75" s="19" t="s">
        <v>72</v>
      </c>
      <c r="D75" s="20">
        <v>582392.57889</v>
      </c>
      <c r="E75" s="20"/>
      <c r="F75" s="20">
        <v>693366.69224</v>
      </c>
      <c r="G75" s="20"/>
      <c r="H75" s="20">
        <v>556446.69680999999</v>
      </c>
      <c r="I75" s="20"/>
      <c r="J75" s="20">
        <v>573235.89280999999</v>
      </c>
      <c r="K75" s="20"/>
      <c r="L75" s="20">
        <f t="shared" ref="L75" si="50">D75+F75+H75+J75</f>
        <v>2405441.86075</v>
      </c>
      <c r="M75" s="23"/>
    </row>
    <row r="76" spans="1:13" s="6" customFormat="1" ht="12.75" customHeight="1">
      <c r="A76" s="42" t="s">
        <v>141</v>
      </c>
      <c r="B76" s="41">
        <v>2251</v>
      </c>
      <c r="C76" s="19" t="s">
        <v>73</v>
      </c>
      <c r="D76" s="23">
        <v>0</v>
      </c>
      <c r="E76" s="23"/>
      <c r="F76" s="23">
        <v>0</v>
      </c>
      <c r="G76" s="23"/>
      <c r="H76" s="23">
        <v>0</v>
      </c>
      <c r="I76" s="23"/>
      <c r="J76" s="23">
        <v>0</v>
      </c>
      <c r="K76" s="23"/>
      <c r="L76" s="23">
        <f t="shared" ref="L76:L78" si="51">D76+F76+H76+J76</f>
        <v>0</v>
      </c>
      <c r="M76" s="23"/>
    </row>
    <row r="77" spans="1:13" s="6" customFormat="1" ht="12.75" customHeight="1">
      <c r="A77" s="42" t="s">
        <v>141</v>
      </c>
      <c r="B77" s="41">
        <v>2252</v>
      </c>
      <c r="C77" s="19" t="s">
        <v>74</v>
      </c>
      <c r="D77" s="23">
        <v>0</v>
      </c>
      <c r="E77" s="23"/>
      <c r="F77" s="23">
        <v>0</v>
      </c>
      <c r="G77" s="23"/>
      <c r="H77" s="23">
        <v>0</v>
      </c>
      <c r="I77" s="23"/>
      <c r="J77" s="23">
        <v>0</v>
      </c>
      <c r="K77" s="23"/>
      <c r="L77" s="23">
        <f t="shared" si="51"/>
        <v>0</v>
      </c>
      <c r="M77" s="23"/>
    </row>
    <row r="78" spans="1:13" s="6" customFormat="1" ht="12.75" customHeight="1">
      <c r="A78" s="42" t="s">
        <v>141</v>
      </c>
      <c r="B78" s="41">
        <v>2259</v>
      </c>
      <c r="C78" s="19" t="s">
        <v>75</v>
      </c>
      <c r="D78" s="23">
        <v>0</v>
      </c>
      <c r="E78" s="23"/>
      <c r="F78" s="23">
        <v>0</v>
      </c>
      <c r="G78" s="23"/>
      <c r="H78" s="23">
        <v>0</v>
      </c>
      <c r="I78" s="23"/>
      <c r="J78" s="23">
        <v>0</v>
      </c>
      <c r="K78" s="23"/>
      <c r="L78" s="23">
        <f t="shared" si="51"/>
        <v>0</v>
      </c>
      <c r="M78" s="23"/>
    </row>
    <row r="79" spans="1:13" ht="12.75" customHeight="1">
      <c r="B79" s="16">
        <v>2260</v>
      </c>
      <c r="C79" s="19" t="s">
        <v>76</v>
      </c>
      <c r="D79" s="20">
        <f>SUM(D80:D84)</f>
        <v>146329.97999999998</v>
      </c>
      <c r="E79" s="20">
        <f t="shared" ref="E79:L79" si="52">SUM(E80:E84)</f>
        <v>0</v>
      </c>
      <c r="F79" s="20">
        <f t="shared" si="52"/>
        <v>71958.97</v>
      </c>
      <c r="G79" s="20">
        <f t="shared" si="52"/>
        <v>0</v>
      </c>
      <c r="H79" s="20">
        <f t="shared" si="52"/>
        <v>84278.67</v>
      </c>
      <c r="I79" s="20">
        <f t="shared" si="52"/>
        <v>0</v>
      </c>
      <c r="J79" s="20">
        <f t="shared" si="52"/>
        <v>110120.33</v>
      </c>
      <c r="K79" s="20">
        <f t="shared" si="52"/>
        <v>0</v>
      </c>
      <c r="L79" s="20">
        <f t="shared" si="52"/>
        <v>412687.95</v>
      </c>
      <c r="M79" s="23"/>
    </row>
    <row r="80" spans="1:13" ht="12.75" customHeight="1">
      <c r="A80" s="42" t="s">
        <v>141</v>
      </c>
      <c r="B80" s="41">
        <v>2261</v>
      </c>
      <c r="C80" s="19" t="s">
        <v>77</v>
      </c>
      <c r="D80" s="23">
        <v>27598</v>
      </c>
      <c r="E80" s="23"/>
      <c r="F80" s="23">
        <v>17208</v>
      </c>
      <c r="G80" s="23"/>
      <c r="H80" s="23">
        <v>17208</v>
      </c>
      <c r="I80" s="23"/>
      <c r="J80" s="23">
        <v>18229.560000000001</v>
      </c>
      <c r="K80" s="23"/>
      <c r="L80" s="23">
        <f t="shared" ref="L80:L84" si="53">D80+F80+H80+J80</f>
        <v>80243.56</v>
      </c>
      <c r="M80" s="23"/>
    </row>
    <row r="81" spans="1:13" ht="12.75" customHeight="1">
      <c r="A81" s="42" t="s">
        <v>141</v>
      </c>
      <c r="B81" s="41">
        <v>2262</v>
      </c>
      <c r="C81" s="19" t="s">
        <v>78</v>
      </c>
      <c r="D81" s="23">
        <v>52174.71</v>
      </c>
      <c r="E81" s="23"/>
      <c r="F81" s="23">
        <v>48524.08</v>
      </c>
      <c r="G81" s="23"/>
      <c r="H81" s="23">
        <v>58951.78</v>
      </c>
      <c r="I81" s="23"/>
      <c r="J81" s="23">
        <v>84358.61</v>
      </c>
      <c r="K81" s="23"/>
      <c r="L81" s="23">
        <f t="shared" si="53"/>
        <v>244009.18</v>
      </c>
      <c r="M81" s="23"/>
    </row>
    <row r="82" spans="1:13" s="42" customFormat="1" ht="12.75" customHeight="1">
      <c r="A82" s="42" t="s">
        <v>141</v>
      </c>
      <c r="B82" s="41">
        <v>2263</v>
      </c>
      <c r="C82" s="19" t="s">
        <v>79</v>
      </c>
      <c r="D82" s="23">
        <v>6000</v>
      </c>
      <c r="E82" s="23"/>
      <c r="F82" s="23">
        <v>6000</v>
      </c>
      <c r="G82" s="23"/>
      <c r="H82" s="23">
        <v>6000</v>
      </c>
      <c r="I82" s="23"/>
      <c r="J82" s="23">
        <v>6000</v>
      </c>
      <c r="K82" s="23"/>
      <c r="L82" s="23">
        <f t="shared" si="53"/>
        <v>24000</v>
      </c>
      <c r="M82" s="23"/>
    </row>
    <row r="83" spans="1:13" ht="12.75" customHeight="1">
      <c r="A83" s="42" t="s">
        <v>141</v>
      </c>
      <c r="B83" s="41">
        <v>2264</v>
      </c>
      <c r="C83" s="19" t="s">
        <v>80</v>
      </c>
      <c r="D83" s="23">
        <v>60557.270000000004</v>
      </c>
      <c r="E83" s="23"/>
      <c r="F83" s="23">
        <v>226.89</v>
      </c>
      <c r="G83" s="23"/>
      <c r="H83" s="23">
        <v>2118.89</v>
      </c>
      <c r="I83" s="23"/>
      <c r="J83" s="23">
        <v>1532.16</v>
      </c>
      <c r="K83" s="23"/>
      <c r="L83" s="23">
        <f t="shared" si="53"/>
        <v>64435.210000000006</v>
      </c>
      <c r="M83" s="23"/>
    </row>
    <row r="84" spans="1:13" ht="12.75" customHeight="1">
      <c r="A84" s="42" t="s">
        <v>141</v>
      </c>
      <c r="B84" s="41">
        <v>2269</v>
      </c>
      <c r="C84" s="19" t="s">
        <v>81</v>
      </c>
      <c r="D84" s="23">
        <v>0</v>
      </c>
      <c r="E84" s="23"/>
      <c r="F84" s="23">
        <v>0</v>
      </c>
      <c r="G84" s="23"/>
      <c r="H84" s="23">
        <v>0</v>
      </c>
      <c r="I84" s="23"/>
      <c r="J84" s="23">
        <v>0</v>
      </c>
      <c r="K84" s="23"/>
      <c r="L84" s="23">
        <f t="shared" si="53"/>
        <v>0</v>
      </c>
      <c r="M84" s="23"/>
    </row>
    <row r="85" spans="1:13" s="6" customFormat="1" ht="12.75" customHeight="1">
      <c r="B85" s="16">
        <v>2270</v>
      </c>
      <c r="C85" s="19" t="s">
        <v>82</v>
      </c>
      <c r="D85" s="20">
        <f>SUM(D86:D88)</f>
        <v>172190.11</v>
      </c>
      <c r="E85" s="20">
        <f t="shared" ref="E85:L85" si="54">SUM(E86:E88)</f>
        <v>0</v>
      </c>
      <c r="F85" s="20">
        <f t="shared" si="54"/>
        <v>58316.520000000004</v>
      </c>
      <c r="G85" s="20">
        <f t="shared" si="54"/>
        <v>0</v>
      </c>
      <c r="H85" s="20">
        <f t="shared" si="54"/>
        <v>59269.850000000006</v>
      </c>
      <c r="I85" s="20">
        <f t="shared" si="54"/>
        <v>0</v>
      </c>
      <c r="J85" s="20">
        <f t="shared" si="54"/>
        <v>323265.72000000003</v>
      </c>
      <c r="K85" s="20">
        <f t="shared" si="54"/>
        <v>0</v>
      </c>
      <c r="L85" s="20">
        <f t="shared" si="54"/>
        <v>613042.19999999995</v>
      </c>
      <c r="M85" s="23"/>
    </row>
    <row r="86" spans="1:13" s="6" customFormat="1" ht="12.75" customHeight="1">
      <c r="A86" s="42" t="s">
        <v>141</v>
      </c>
      <c r="B86" s="41">
        <v>2272</v>
      </c>
      <c r="C86" s="19" t="s">
        <v>83</v>
      </c>
      <c r="D86" s="23">
        <v>0</v>
      </c>
      <c r="E86" s="23"/>
      <c r="F86" s="23">
        <v>0</v>
      </c>
      <c r="G86" s="23"/>
      <c r="H86" s="23">
        <v>0</v>
      </c>
      <c r="I86" s="23"/>
      <c r="J86" s="23">
        <v>0</v>
      </c>
      <c r="K86" s="23"/>
      <c r="L86" s="23">
        <f>D86+F86+H86+J86</f>
        <v>0</v>
      </c>
      <c r="M86" s="23"/>
    </row>
    <row r="87" spans="1:13" s="6" customFormat="1" ht="12.75" customHeight="1">
      <c r="A87" s="42" t="s">
        <v>141</v>
      </c>
      <c r="B87" s="41">
        <v>2276</v>
      </c>
      <c r="C87" s="19" t="s">
        <v>145</v>
      </c>
      <c r="D87" s="23">
        <v>172190.11</v>
      </c>
      <c r="E87" s="23"/>
      <c r="F87" s="23">
        <v>58316.520000000004</v>
      </c>
      <c r="G87" s="23"/>
      <c r="H87" s="23">
        <v>59269.850000000006</v>
      </c>
      <c r="I87" s="23"/>
      <c r="J87" s="23">
        <v>323265.72000000003</v>
      </c>
      <c r="K87" s="23"/>
      <c r="L87" s="23">
        <f>D87+F87+H87+J87</f>
        <v>613042.19999999995</v>
      </c>
      <c r="M87" s="23"/>
    </row>
    <row r="88" spans="1:13" s="6" customFormat="1" ht="12.75" customHeight="1">
      <c r="A88" s="42" t="s">
        <v>141</v>
      </c>
      <c r="B88" s="41">
        <v>2279</v>
      </c>
      <c r="C88" s="19" t="s">
        <v>84</v>
      </c>
      <c r="D88" s="23">
        <v>0</v>
      </c>
      <c r="E88" s="23"/>
      <c r="F88" s="23">
        <v>0</v>
      </c>
      <c r="G88" s="23"/>
      <c r="H88" s="23">
        <v>0</v>
      </c>
      <c r="I88" s="23"/>
      <c r="J88" s="23">
        <v>0</v>
      </c>
      <c r="K88" s="23"/>
      <c r="L88" s="23">
        <f>D88+F88+H88+J88</f>
        <v>0</v>
      </c>
      <c r="M88" s="23"/>
    </row>
    <row r="89" spans="1:13" s="6" customFormat="1" ht="23">
      <c r="B89" s="48">
        <v>2300</v>
      </c>
      <c r="C89" s="19" t="s">
        <v>85</v>
      </c>
      <c r="D89" s="20">
        <f>D90+D95+D99+D100+D102+D103</f>
        <v>205079.31</v>
      </c>
      <c r="E89" s="20">
        <f t="shared" ref="E89:L89" si="55">E90+E95+E99+E100+E102+E103</f>
        <v>0</v>
      </c>
      <c r="F89" s="20">
        <f t="shared" si="55"/>
        <v>204922.47000000003</v>
      </c>
      <c r="G89" s="20">
        <f t="shared" si="55"/>
        <v>0</v>
      </c>
      <c r="H89" s="20">
        <f t="shared" si="55"/>
        <v>243692.35</v>
      </c>
      <c r="I89" s="20">
        <f t="shared" si="55"/>
        <v>0</v>
      </c>
      <c r="J89" s="20">
        <f t="shared" si="55"/>
        <v>266431.18000000005</v>
      </c>
      <c r="K89" s="20">
        <f t="shared" si="55"/>
        <v>0</v>
      </c>
      <c r="L89" s="20">
        <f t="shared" si="55"/>
        <v>920125.31</v>
      </c>
      <c r="M89" s="20"/>
    </row>
    <row r="90" spans="1:13" s="6" customFormat="1" ht="12.75" customHeight="1">
      <c r="B90" s="16">
        <v>2310</v>
      </c>
      <c r="C90" s="19" t="s">
        <v>86</v>
      </c>
      <c r="D90" s="20">
        <f>SUM(D91:D94)</f>
        <v>60763.83</v>
      </c>
      <c r="E90" s="20">
        <f t="shared" ref="E90:L90" si="56">SUM(E91:E94)</f>
        <v>0</v>
      </c>
      <c r="F90" s="20">
        <f t="shared" si="56"/>
        <v>53236.81</v>
      </c>
      <c r="G90" s="20">
        <f t="shared" si="56"/>
        <v>0</v>
      </c>
      <c r="H90" s="20">
        <f t="shared" si="56"/>
        <v>62338.460000000006</v>
      </c>
      <c r="I90" s="20">
        <f t="shared" si="56"/>
        <v>0</v>
      </c>
      <c r="J90" s="20">
        <f t="shared" si="56"/>
        <v>81893.98000000001</v>
      </c>
      <c r="K90" s="20">
        <f t="shared" si="56"/>
        <v>0</v>
      </c>
      <c r="L90" s="20">
        <f t="shared" si="56"/>
        <v>258233.08000000002</v>
      </c>
      <c r="M90" s="23"/>
    </row>
    <row r="91" spans="1:13" s="6" customFormat="1" ht="12.75" customHeight="1">
      <c r="A91" s="42" t="s">
        <v>141</v>
      </c>
      <c r="B91" s="41">
        <v>2311</v>
      </c>
      <c r="C91" s="19" t="s">
        <v>87</v>
      </c>
      <c r="D91" s="23">
        <v>3735</v>
      </c>
      <c r="E91" s="23"/>
      <c r="F91" s="23">
        <v>2880</v>
      </c>
      <c r="G91" s="23"/>
      <c r="H91" s="23">
        <v>2900</v>
      </c>
      <c r="I91" s="23"/>
      <c r="J91" s="23">
        <v>3580</v>
      </c>
      <c r="K91" s="23"/>
      <c r="L91" s="23">
        <f t="shared" ref="L91:L93" si="57">D91+F91+H91+J91</f>
        <v>13095</v>
      </c>
      <c r="M91" s="23"/>
    </row>
    <row r="92" spans="1:13" s="6" customFormat="1" ht="12.75" customHeight="1">
      <c r="A92" s="42" t="s">
        <v>141</v>
      </c>
      <c r="B92" s="41">
        <v>2312</v>
      </c>
      <c r="C92" s="19" t="s">
        <v>88</v>
      </c>
      <c r="D92" s="23">
        <v>56279.83</v>
      </c>
      <c r="E92" s="23"/>
      <c r="F92" s="23">
        <v>49607.81</v>
      </c>
      <c r="G92" s="23"/>
      <c r="H92" s="23">
        <v>59189.460000000006</v>
      </c>
      <c r="I92" s="23"/>
      <c r="J92" s="23">
        <v>75564.98000000001</v>
      </c>
      <c r="K92" s="23"/>
      <c r="L92" s="23">
        <f t="shared" si="57"/>
        <v>240642.08000000002</v>
      </c>
      <c r="M92" s="23"/>
    </row>
    <row r="93" spans="1:13" ht="12.75" customHeight="1">
      <c r="A93" s="42" t="s">
        <v>141</v>
      </c>
      <c r="B93" s="41">
        <v>2313</v>
      </c>
      <c r="C93" s="19" t="s">
        <v>89</v>
      </c>
      <c r="D93" s="23">
        <v>0</v>
      </c>
      <c r="E93" s="23"/>
      <c r="F93" s="23">
        <v>0</v>
      </c>
      <c r="G93" s="23"/>
      <c r="H93" s="23">
        <v>0</v>
      </c>
      <c r="I93" s="23"/>
      <c r="J93" s="23">
        <v>0</v>
      </c>
      <c r="K93" s="23"/>
      <c r="L93" s="23">
        <f t="shared" si="57"/>
        <v>0</v>
      </c>
      <c r="M93" s="23"/>
    </row>
    <row r="94" spans="1:13" ht="12.75" customHeight="1">
      <c r="A94" s="42" t="s">
        <v>141</v>
      </c>
      <c r="B94" s="41">
        <v>2314</v>
      </c>
      <c r="C94" s="19" t="s">
        <v>144</v>
      </c>
      <c r="D94" s="23">
        <v>749</v>
      </c>
      <c r="E94" s="23"/>
      <c r="F94" s="23">
        <v>749</v>
      </c>
      <c r="G94" s="23"/>
      <c r="H94" s="23">
        <v>249</v>
      </c>
      <c r="I94" s="23"/>
      <c r="J94" s="23">
        <v>2749</v>
      </c>
      <c r="K94" s="23"/>
      <c r="L94" s="23">
        <f t="shared" ref="L94" si="58">D94+F94+H94+J94</f>
        <v>4496</v>
      </c>
      <c r="M94" s="23"/>
    </row>
    <row r="95" spans="1:13" ht="12.75" customHeight="1">
      <c r="B95" s="16">
        <v>2320</v>
      </c>
      <c r="C95" s="19" t="s">
        <v>90</v>
      </c>
      <c r="D95" s="20">
        <f>SUM(D96:D98)</f>
        <v>53387.35</v>
      </c>
      <c r="E95" s="20">
        <f t="shared" ref="E95:L95" si="59">SUM(E96:E98)</f>
        <v>0</v>
      </c>
      <c r="F95" s="20">
        <f t="shared" si="59"/>
        <v>41006.020000000004</v>
      </c>
      <c r="G95" s="20">
        <f t="shared" si="59"/>
        <v>0</v>
      </c>
      <c r="H95" s="20">
        <f t="shared" si="59"/>
        <v>37561.729999999996</v>
      </c>
      <c r="I95" s="20">
        <f t="shared" si="59"/>
        <v>0</v>
      </c>
      <c r="J95" s="20">
        <f t="shared" si="59"/>
        <v>42709.619999999995</v>
      </c>
      <c r="K95" s="20">
        <f t="shared" si="59"/>
        <v>0</v>
      </c>
      <c r="L95" s="20">
        <f t="shared" si="59"/>
        <v>174664.71999999997</v>
      </c>
      <c r="M95" s="23"/>
    </row>
    <row r="96" spans="1:13" ht="12.75" customHeight="1">
      <c r="A96" s="42" t="s">
        <v>141</v>
      </c>
      <c r="B96" s="41">
        <v>2321</v>
      </c>
      <c r="C96" s="19" t="s">
        <v>91</v>
      </c>
      <c r="D96" s="23">
        <v>0</v>
      </c>
      <c r="E96" s="23"/>
      <c r="F96" s="23">
        <v>0</v>
      </c>
      <c r="G96" s="23"/>
      <c r="H96" s="23">
        <v>0</v>
      </c>
      <c r="I96" s="23"/>
      <c r="J96" s="23">
        <v>0</v>
      </c>
      <c r="K96" s="23"/>
      <c r="L96" s="23">
        <f>D96+F96+H96+J96</f>
        <v>0</v>
      </c>
      <c r="M96" s="23"/>
    </row>
    <row r="97" spans="1:17" ht="12.75" customHeight="1">
      <c r="A97" s="42" t="s">
        <v>141</v>
      </c>
      <c r="B97" s="41">
        <v>2322</v>
      </c>
      <c r="C97" s="19" t="s">
        <v>92</v>
      </c>
      <c r="D97" s="23">
        <v>53387.35</v>
      </c>
      <c r="E97" s="23"/>
      <c r="F97" s="23">
        <v>41006.020000000004</v>
      </c>
      <c r="G97" s="23"/>
      <c r="H97" s="23">
        <v>37561.729999999996</v>
      </c>
      <c r="I97" s="23"/>
      <c r="J97" s="23">
        <v>42709.619999999995</v>
      </c>
      <c r="K97" s="23"/>
      <c r="L97" s="23">
        <f>D97+F97+H97+J97</f>
        <v>174664.71999999997</v>
      </c>
      <c r="M97" s="23"/>
    </row>
    <row r="98" spans="1:17" ht="12.75" customHeight="1">
      <c r="A98" s="42" t="s">
        <v>141</v>
      </c>
      <c r="B98" s="41">
        <v>2329</v>
      </c>
      <c r="C98" s="19" t="s">
        <v>93</v>
      </c>
      <c r="D98" s="23">
        <v>0</v>
      </c>
      <c r="E98" s="23"/>
      <c r="F98" s="23">
        <v>0</v>
      </c>
      <c r="G98" s="23"/>
      <c r="H98" s="23">
        <v>0</v>
      </c>
      <c r="I98" s="23"/>
      <c r="J98" s="23">
        <v>0</v>
      </c>
      <c r="K98" s="23"/>
      <c r="L98" s="23">
        <f>D98+F98+H98+J98</f>
        <v>0</v>
      </c>
      <c r="M98" s="23"/>
    </row>
    <row r="99" spans="1:17" ht="12.75" customHeight="1">
      <c r="A99" s="42" t="s">
        <v>141</v>
      </c>
      <c r="B99" s="16">
        <v>2330</v>
      </c>
      <c r="C99" s="19" t="s">
        <v>94</v>
      </c>
      <c r="D99" s="20">
        <v>0</v>
      </c>
      <c r="E99" s="20"/>
      <c r="F99" s="20">
        <v>0</v>
      </c>
      <c r="G99" s="20"/>
      <c r="H99" s="20">
        <v>0</v>
      </c>
      <c r="I99" s="20"/>
      <c r="J99" s="20">
        <v>0</v>
      </c>
      <c r="K99" s="20"/>
      <c r="L99" s="20">
        <f>D99+F99+H99+J99</f>
        <v>0</v>
      </c>
      <c r="M99" s="23"/>
    </row>
    <row r="100" spans="1:17" s="6" customFormat="1" ht="34.5">
      <c r="B100" s="16">
        <v>2340</v>
      </c>
      <c r="C100" s="19" t="s">
        <v>95</v>
      </c>
      <c r="D100" s="20">
        <f>D101</f>
        <v>0</v>
      </c>
      <c r="E100" s="20">
        <f t="shared" ref="E100:L100" si="60">E101</f>
        <v>0</v>
      </c>
      <c r="F100" s="20">
        <f t="shared" si="60"/>
        <v>0</v>
      </c>
      <c r="G100" s="20">
        <f t="shared" si="60"/>
        <v>0</v>
      </c>
      <c r="H100" s="20">
        <f t="shared" si="60"/>
        <v>0</v>
      </c>
      <c r="I100" s="20">
        <f t="shared" si="60"/>
        <v>0</v>
      </c>
      <c r="J100" s="20">
        <f t="shared" si="60"/>
        <v>0</v>
      </c>
      <c r="K100" s="20">
        <f t="shared" si="60"/>
        <v>0</v>
      </c>
      <c r="L100" s="20">
        <f t="shared" si="60"/>
        <v>0</v>
      </c>
      <c r="M100" s="23"/>
    </row>
    <row r="101" spans="1:17" ht="12.75" customHeight="1">
      <c r="A101" s="42" t="s">
        <v>141</v>
      </c>
      <c r="B101" s="41">
        <v>2341</v>
      </c>
      <c r="C101" s="19" t="s">
        <v>96</v>
      </c>
      <c r="D101" s="23">
        <v>0</v>
      </c>
      <c r="E101" s="23"/>
      <c r="F101" s="23">
        <v>0</v>
      </c>
      <c r="G101" s="23"/>
      <c r="H101" s="23">
        <v>0</v>
      </c>
      <c r="I101" s="23"/>
      <c r="J101" s="23">
        <v>0</v>
      </c>
      <c r="K101" s="23"/>
      <c r="L101" s="23">
        <f>D101+F101+H101+J101</f>
        <v>0</v>
      </c>
      <c r="M101" s="23"/>
    </row>
    <row r="102" spans="1:17" s="6" customFormat="1" ht="12.75" customHeight="1">
      <c r="A102" s="42" t="s">
        <v>141</v>
      </c>
      <c r="B102" s="16">
        <v>2350</v>
      </c>
      <c r="C102" s="19" t="s">
        <v>97</v>
      </c>
      <c r="D102" s="20">
        <v>22400</v>
      </c>
      <c r="E102" s="20"/>
      <c r="F102" s="20">
        <v>22750</v>
      </c>
      <c r="G102" s="20"/>
      <c r="H102" s="20">
        <v>34100</v>
      </c>
      <c r="I102" s="20"/>
      <c r="J102" s="20">
        <v>22750</v>
      </c>
      <c r="K102" s="20"/>
      <c r="L102" s="20">
        <f>D102+F102+H102+J102</f>
        <v>102000</v>
      </c>
      <c r="M102" s="23"/>
    </row>
    <row r="103" spans="1:17" s="6" customFormat="1" ht="12.75" customHeight="1">
      <c r="A103" s="42" t="s">
        <v>141</v>
      </c>
      <c r="B103" s="16">
        <v>2390</v>
      </c>
      <c r="C103" s="19" t="s">
        <v>98</v>
      </c>
      <c r="D103" s="20">
        <v>68528.13</v>
      </c>
      <c r="E103" s="20"/>
      <c r="F103" s="20">
        <v>87929.640000000014</v>
      </c>
      <c r="G103" s="20"/>
      <c r="H103" s="20">
        <v>109692.16</v>
      </c>
      <c r="I103" s="20"/>
      <c r="J103" s="20">
        <v>119077.58000000002</v>
      </c>
      <c r="K103" s="20"/>
      <c r="L103" s="20">
        <f>D103+F103+H103+J103</f>
        <v>385227.51000000007</v>
      </c>
      <c r="M103" s="23"/>
    </row>
    <row r="104" spans="1:17" s="6" customFormat="1">
      <c r="A104" s="42" t="s">
        <v>141</v>
      </c>
      <c r="B104" s="48">
        <v>2400</v>
      </c>
      <c r="C104" s="50" t="s">
        <v>99</v>
      </c>
      <c r="D104" s="20">
        <v>0</v>
      </c>
      <c r="E104" s="20"/>
      <c r="F104" s="20">
        <v>0</v>
      </c>
      <c r="G104" s="20"/>
      <c r="H104" s="20">
        <v>0</v>
      </c>
      <c r="I104" s="20"/>
      <c r="J104" s="20">
        <v>0</v>
      </c>
      <c r="K104" s="20"/>
      <c r="L104" s="20">
        <f>D104+F104+H104+J104</f>
        <v>0</v>
      </c>
      <c r="M104" s="20"/>
    </row>
    <row r="105" spans="1:17" ht="23">
      <c r="A105" s="42"/>
      <c r="B105" s="48">
        <v>2500</v>
      </c>
      <c r="C105" s="50" t="s">
        <v>100</v>
      </c>
      <c r="D105" s="20">
        <f>D106</f>
        <v>255160</v>
      </c>
      <c r="E105" s="20">
        <f t="shared" ref="E105:L105" si="61">E106</f>
        <v>0</v>
      </c>
      <c r="F105" s="20">
        <f t="shared" si="61"/>
        <v>255160</v>
      </c>
      <c r="G105" s="20">
        <f t="shared" si="61"/>
        <v>0</v>
      </c>
      <c r="H105" s="20">
        <f t="shared" si="61"/>
        <v>255691.73</v>
      </c>
      <c r="I105" s="20">
        <f t="shared" si="61"/>
        <v>0</v>
      </c>
      <c r="J105" s="20">
        <f t="shared" si="61"/>
        <v>255680.58</v>
      </c>
      <c r="K105" s="20">
        <f t="shared" si="61"/>
        <v>0</v>
      </c>
      <c r="L105" s="20">
        <f t="shared" si="61"/>
        <v>1021692.31</v>
      </c>
      <c r="M105" s="20"/>
    </row>
    <row r="106" spans="1:17" s="6" customFormat="1" ht="12.75" customHeight="1">
      <c r="B106" s="16">
        <v>2510</v>
      </c>
      <c r="C106" s="19" t="s">
        <v>101</v>
      </c>
      <c r="D106" s="23">
        <f>SUM(D107:D110)</f>
        <v>255160</v>
      </c>
      <c r="E106" s="23">
        <f t="shared" ref="E106:L106" si="62">SUM(E107:E110)</f>
        <v>0</v>
      </c>
      <c r="F106" s="23">
        <f t="shared" si="62"/>
        <v>255160</v>
      </c>
      <c r="G106" s="23">
        <f t="shared" si="62"/>
        <v>0</v>
      </c>
      <c r="H106" s="23">
        <f t="shared" si="62"/>
        <v>255691.73</v>
      </c>
      <c r="I106" s="23">
        <f t="shared" si="62"/>
        <v>0</v>
      </c>
      <c r="J106" s="23">
        <f t="shared" si="62"/>
        <v>255680.58</v>
      </c>
      <c r="K106" s="23">
        <f t="shared" si="62"/>
        <v>0</v>
      </c>
      <c r="L106" s="23">
        <f t="shared" si="62"/>
        <v>1021692.31</v>
      </c>
      <c r="M106" s="23"/>
    </row>
    <row r="107" spans="1:17" s="6" customFormat="1" ht="12.75" customHeight="1">
      <c r="A107" s="42" t="s">
        <v>141</v>
      </c>
      <c r="B107" s="41">
        <v>2512</v>
      </c>
      <c r="C107" s="19" t="s">
        <v>102</v>
      </c>
      <c r="D107" s="23">
        <v>240000</v>
      </c>
      <c r="E107" s="23"/>
      <c r="F107" s="23">
        <v>240000</v>
      </c>
      <c r="G107" s="23"/>
      <c r="H107" s="23">
        <v>240000</v>
      </c>
      <c r="I107" s="23"/>
      <c r="J107" s="23">
        <v>240000</v>
      </c>
      <c r="K107" s="23"/>
      <c r="L107" s="23">
        <f t="shared" ref="L107:L110" si="63">D107+F107+H107+J107</f>
        <v>960000</v>
      </c>
      <c r="M107" s="23"/>
    </row>
    <row r="108" spans="1:17" s="6" customFormat="1" ht="23">
      <c r="A108" s="42" t="s">
        <v>141</v>
      </c>
      <c r="B108" s="41">
        <v>2513</v>
      </c>
      <c r="C108" s="19" t="s">
        <v>103</v>
      </c>
      <c r="D108" s="23">
        <v>14200</v>
      </c>
      <c r="E108" s="23"/>
      <c r="F108" s="23">
        <v>14200</v>
      </c>
      <c r="G108" s="23"/>
      <c r="H108" s="23">
        <v>14200</v>
      </c>
      <c r="I108" s="23"/>
      <c r="J108" s="23">
        <v>14200</v>
      </c>
      <c r="K108" s="23"/>
      <c r="L108" s="23">
        <f t="shared" si="63"/>
        <v>56800</v>
      </c>
      <c r="M108" s="23"/>
    </row>
    <row r="109" spans="1:17" s="6" customFormat="1" ht="12.75" customHeight="1">
      <c r="A109" s="42" t="s">
        <v>141</v>
      </c>
      <c r="B109" s="41">
        <v>2515</v>
      </c>
      <c r="C109" s="19" t="s">
        <v>104</v>
      </c>
      <c r="D109" s="23">
        <v>0</v>
      </c>
      <c r="E109" s="23"/>
      <c r="F109" s="23">
        <v>0</v>
      </c>
      <c r="G109" s="23"/>
      <c r="H109" s="23">
        <v>0</v>
      </c>
      <c r="I109" s="23"/>
      <c r="J109" s="23">
        <v>0</v>
      </c>
      <c r="K109" s="23"/>
      <c r="L109" s="23">
        <f t="shared" si="63"/>
        <v>0</v>
      </c>
      <c r="M109" s="23"/>
    </row>
    <row r="110" spans="1:17" s="6" customFormat="1" ht="12.75" customHeight="1">
      <c r="A110" s="42" t="s">
        <v>141</v>
      </c>
      <c r="B110" s="51">
        <v>2519</v>
      </c>
      <c r="C110" s="52" t="s">
        <v>105</v>
      </c>
      <c r="D110" s="23">
        <v>960</v>
      </c>
      <c r="E110" s="23"/>
      <c r="F110" s="23">
        <v>960</v>
      </c>
      <c r="G110" s="23"/>
      <c r="H110" s="23">
        <v>1491.73</v>
      </c>
      <c r="I110" s="23"/>
      <c r="J110" s="23">
        <v>1480.58</v>
      </c>
      <c r="K110" s="23"/>
      <c r="L110" s="23">
        <f t="shared" si="63"/>
        <v>4892.3099999999995</v>
      </c>
      <c r="M110" s="26"/>
    </row>
    <row r="111" spans="1:17">
      <c r="B111" s="37">
        <v>4000</v>
      </c>
      <c r="C111" s="38" t="s">
        <v>106</v>
      </c>
      <c r="D111" s="39">
        <f>D112</f>
        <v>41717.009999999995</v>
      </c>
      <c r="E111" s="39">
        <f t="shared" ref="E111:L111" si="64">E112</f>
        <v>0</v>
      </c>
      <c r="F111" s="39">
        <f t="shared" si="64"/>
        <v>41717.010000000009</v>
      </c>
      <c r="G111" s="39">
        <f t="shared" si="64"/>
        <v>0</v>
      </c>
      <c r="H111" s="39">
        <f t="shared" si="64"/>
        <v>41717.01</v>
      </c>
      <c r="I111" s="39">
        <f t="shared" si="64"/>
        <v>0</v>
      </c>
      <c r="J111" s="39">
        <f t="shared" si="64"/>
        <v>41717.01</v>
      </c>
      <c r="K111" s="39">
        <f t="shared" si="64"/>
        <v>0</v>
      </c>
      <c r="L111" s="39">
        <f t="shared" si="64"/>
        <v>166868.04</v>
      </c>
      <c r="M111" s="39"/>
      <c r="P111" s="89"/>
      <c r="Q111" s="90"/>
    </row>
    <row r="112" spans="1:17" s="6" customFormat="1">
      <c r="B112" s="40">
        <v>4200</v>
      </c>
      <c r="C112" s="17" t="s">
        <v>107</v>
      </c>
      <c r="D112" s="18">
        <f>SUM(D113:D115)</f>
        <v>41717.009999999995</v>
      </c>
      <c r="E112" s="18">
        <f t="shared" ref="E112:L112" si="65">SUM(E113:E115)</f>
        <v>0</v>
      </c>
      <c r="F112" s="18">
        <f t="shared" si="65"/>
        <v>41717.010000000009</v>
      </c>
      <c r="G112" s="18">
        <f t="shared" si="65"/>
        <v>0</v>
      </c>
      <c r="H112" s="18">
        <f t="shared" si="65"/>
        <v>41717.01</v>
      </c>
      <c r="I112" s="18">
        <f t="shared" si="65"/>
        <v>0</v>
      </c>
      <c r="J112" s="18">
        <f t="shared" si="65"/>
        <v>41717.01</v>
      </c>
      <c r="K112" s="18">
        <f t="shared" si="65"/>
        <v>0</v>
      </c>
      <c r="L112" s="18">
        <f t="shared" si="65"/>
        <v>166868.04</v>
      </c>
      <c r="M112" s="18"/>
    </row>
    <row r="113" spans="1:17" s="6" customFormat="1" ht="23">
      <c r="A113" s="42" t="s">
        <v>141</v>
      </c>
      <c r="B113" s="16">
        <v>4230</v>
      </c>
      <c r="C113" s="19" t="s">
        <v>108</v>
      </c>
      <c r="D113" s="23">
        <v>0</v>
      </c>
      <c r="E113" s="23"/>
      <c r="F113" s="23">
        <v>0</v>
      </c>
      <c r="G113" s="23"/>
      <c r="H113" s="23">
        <v>0</v>
      </c>
      <c r="I113" s="23"/>
      <c r="J113" s="23">
        <v>0</v>
      </c>
      <c r="K113" s="23"/>
      <c r="L113" s="23">
        <f t="shared" ref="L113:L114" si="66">D113+F113+H113+J113</f>
        <v>0</v>
      </c>
      <c r="M113" s="23"/>
    </row>
    <row r="114" spans="1:17" s="6" customFormat="1" ht="12.75" customHeight="1">
      <c r="A114" s="42" t="s">
        <v>141</v>
      </c>
      <c r="B114" s="53">
        <v>4390</v>
      </c>
      <c r="C114" s="52" t="s">
        <v>140</v>
      </c>
      <c r="D114" s="23">
        <v>5948.42</v>
      </c>
      <c r="E114" s="23"/>
      <c r="F114" s="23">
        <v>5768.7000000000007</v>
      </c>
      <c r="G114" s="23"/>
      <c r="H114" s="23">
        <v>5457.54</v>
      </c>
      <c r="I114" s="23"/>
      <c r="J114" s="23">
        <v>5090.54</v>
      </c>
      <c r="K114" s="23"/>
      <c r="L114" s="23">
        <f t="shared" si="66"/>
        <v>22265.200000000001</v>
      </c>
      <c r="M114" s="26"/>
    </row>
    <row r="115" spans="1:17" s="6" customFormat="1" ht="12.75" customHeight="1">
      <c r="A115" s="42" t="s">
        <v>141</v>
      </c>
      <c r="B115" s="93" t="s">
        <v>1</v>
      </c>
      <c r="C115" s="94" t="s">
        <v>138</v>
      </c>
      <c r="D115" s="23">
        <v>35768.589999999997</v>
      </c>
      <c r="E115" s="23"/>
      <c r="F115" s="23">
        <v>35948.310000000005</v>
      </c>
      <c r="G115" s="23"/>
      <c r="H115" s="23">
        <v>36259.47</v>
      </c>
      <c r="I115" s="23"/>
      <c r="J115" s="23">
        <v>36626.47</v>
      </c>
      <c r="K115" s="23"/>
      <c r="L115" s="23">
        <f t="shared" ref="L115" si="67">D115+F115+H115+J115</f>
        <v>144602.84</v>
      </c>
      <c r="M115" s="92"/>
    </row>
    <row r="116" spans="1:17" s="54" customFormat="1">
      <c r="B116" s="37">
        <v>5000</v>
      </c>
      <c r="C116" s="38" t="s">
        <v>109</v>
      </c>
      <c r="D116" s="39">
        <f>D117+D121</f>
        <v>3459135.79</v>
      </c>
      <c r="E116" s="39">
        <f t="shared" ref="E116:L116" si="68">E117+E121</f>
        <v>0</v>
      </c>
      <c r="F116" s="39">
        <f t="shared" si="68"/>
        <v>4446058.51</v>
      </c>
      <c r="G116" s="39">
        <f t="shared" si="68"/>
        <v>0</v>
      </c>
      <c r="H116" s="39">
        <f t="shared" si="68"/>
        <v>2899375.62</v>
      </c>
      <c r="I116" s="39">
        <f t="shared" si="68"/>
        <v>0</v>
      </c>
      <c r="J116" s="39">
        <f t="shared" si="68"/>
        <v>2568999.23</v>
      </c>
      <c r="K116" s="39">
        <f t="shared" si="68"/>
        <v>0</v>
      </c>
      <c r="L116" s="39">
        <f t="shared" si="68"/>
        <v>13373569.15</v>
      </c>
      <c r="M116" s="39"/>
      <c r="P116" s="95"/>
      <c r="Q116" s="90"/>
    </row>
    <row r="117" spans="1:17" s="6" customFormat="1">
      <c r="B117" s="40">
        <v>5100</v>
      </c>
      <c r="C117" s="17" t="s">
        <v>110</v>
      </c>
      <c r="D117" s="18">
        <f>SUM(D118:D120)</f>
        <v>1586789.5</v>
      </c>
      <c r="E117" s="18">
        <f t="shared" ref="E117:L117" si="69">SUM(E118:E120)</f>
        <v>0</v>
      </c>
      <c r="F117" s="18">
        <f t="shared" si="69"/>
        <v>1512642.66</v>
      </c>
      <c r="G117" s="18">
        <f t="shared" si="69"/>
        <v>0</v>
      </c>
      <c r="H117" s="18">
        <f t="shared" si="69"/>
        <v>1128726.69</v>
      </c>
      <c r="I117" s="18">
        <f t="shared" si="69"/>
        <v>0</v>
      </c>
      <c r="J117" s="18">
        <f t="shared" si="69"/>
        <v>1415647.4</v>
      </c>
      <c r="K117" s="18">
        <f t="shared" si="69"/>
        <v>0</v>
      </c>
      <c r="L117" s="18">
        <f t="shared" si="69"/>
        <v>5643806.25</v>
      </c>
      <c r="M117" s="18"/>
    </row>
    <row r="118" spans="1:17" s="6" customFormat="1" ht="23">
      <c r="A118" s="42" t="s">
        <v>141</v>
      </c>
      <c r="B118" s="16">
        <v>5120</v>
      </c>
      <c r="C118" s="19" t="s">
        <v>111</v>
      </c>
      <c r="D118" s="23">
        <v>1586789.5</v>
      </c>
      <c r="E118" s="23"/>
      <c r="F118" s="23">
        <v>1512642.66</v>
      </c>
      <c r="G118" s="23"/>
      <c r="H118" s="23">
        <v>1128726.69</v>
      </c>
      <c r="I118" s="23"/>
      <c r="J118" s="23">
        <v>1415647.4</v>
      </c>
      <c r="K118" s="23"/>
      <c r="L118" s="23">
        <f t="shared" ref="L118:L120" si="70">D118+F118+H118+J118</f>
        <v>5643806.25</v>
      </c>
      <c r="M118" s="23"/>
      <c r="P118" s="96"/>
      <c r="Q118" s="90"/>
    </row>
    <row r="119" spans="1:17" s="6" customFormat="1" ht="12.75" customHeight="1">
      <c r="A119" s="42" t="s">
        <v>141</v>
      </c>
      <c r="B119" s="41">
        <v>5121</v>
      </c>
      <c r="C119" s="19" t="s">
        <v>112</v>
      </c>
      <c r="D119" s="23">
        <v>0</v>
      </c>
      <c r="E119" s="23"/>
      <c r="F119" s="23">
        <v>0</v>
      </c>
      <c r="G119" s="23"/>
      <c r="H119" s="23">
        <v>0</v>
      </c>
      <c r="I119" s="23"/>
      <c r="J119" s="23">
        <v>0</v>
      </c>
      <c r="K119" s="23"/>
      <c r="L119" s="23">
        <f t="shared" si="70"/>
        <v>0</v>
      </c>
      <c r="M119" s="23"/>
    </row>
    <row r="120" spans="1:17" s="6" customFormat="1" ht="23">
      <c r="A120" s="42" t="s">
        <v>141</v>
      </c>
      <c r="B120" s="41">
        <v>5129</v>
      </c>
      <c r="C120" s="19" t="s">
        <v>113</v>
      </c>
      <c r="D120" s="23">
        <v>0</v>
      </c>
      <c r="E120" s="23"/>
      <c r="F120" s="23">
        <v>0</v>
      </c>
      <c r="G120" s="23"/>
      <c r="H120" s="23">
        <v>0</v>
      </c>
      <c r="I120" s="23"/>
      <c r="J120" s="23">
        <v>0</v>
      </c>
      <c r="K120" s="23"/>
      <c r="L120" s="23">
        <f t="shared" si="70"/>
        <v>0</v>
      </c>
      <c r="M120" s="23"/>
    </row>
    <row r="121" spans="1:17" s="6" customFormat="1">
      <c r="B121" s="48">
        <v>5200</v>
      </c>
      <c r="C121" s="19" t="s">
        <v>114</v>
      </c>
      <c r="D121" s="20">
        <f>D122+D123</f>
        <v>1872346.29</v>
      </c>
      <c r="E121" s="20">
        <f t="shared" ref="E121:L121" si="71">E122+E123</f>
        <v>0</v>
      </c>
      <c r="F121" s="20">
        <f t="shared" si="71"/>
        <v>2933415.85</v>
      </c>
      <c r="G121" s="20">
        <f t="shared" si="71"/>
        <v>0</v>
      </c>
      <c r="H121" s="20">
        <f t="shared" si="71"/>
        <v>1770648.9300000002</v>
      </c>
      <c r="I121" s="20">
        <f t="shared" si="71"/>
        <v>0</v>
      </c>
      <c r="J121" s="20">
        <f t="shared" si="71"/>
        <v>1153351.83</v>
      </c>
      <c r="K121" s="20">
        <f t="shared" si="71"/>
        <v>0</v>
      </c>
      <c r="L121" s="20">
        <f t="shared" si="71"/>
        <v>7729762.9000000004</v>
      </c>
      <c r="M121" s="20"/>
      <c r="P121" s="96"/>
    </row>
    <row r="122" spans="1:17" s="6" customFormat="1">
      <c r="A122" s="42" t="s">
        <v>141</v>
      </c>
      <c r="B122" s="16">
        <v>5220</v>
      </c>
      <c r="C122" s="19" t="s">
        <v>115</v>
      </c>
      <c r="D122" s="20">
        <v>1054674.79</v>
      </c>
      <c r="E122" s="20"/>
      <c r="F122" s="20">
        <v>980629.89</v>
      </c>
      <c r="G122" s="20"/>
      <c r="H122" s="20">
        <v>1285912.8400000001</v>
      </c>
      <c r="I122" s="20"/>
      <c r="J122" s="20">
        <v>614349.75</v>
      </c>
      <c r="K122" s="20"/>
      <c r="L122" s="20">
        <f t="shared" ref="L122" si="72">D122+F122+H122+J122</f>
        <v>3935567.2700000005</v>
      </c>
      <c r="M122" s="20"/>
      <c r="P122" s="96"/>
    </row>
    <row r="123" spans="1:17" s="6" customFormat="1" ht="12.75" customHeight="1">
      <c r="B123" s="16">
        <v>5230</v>
      </c>
      <c r="C123" s="19" t="s">
        <v>116</v>
      </c>
      <c r="D123" s="20">
        <f>SUM(D124:D128)</f>
        <v>817671.5</v>
      </c>
      <c r="E123" s="20">
        <f t="shared" ref="E123:L123" si="73">SUM(E124:E128)</f>
        <v>0</v>
      </c>
      <c r="F123" s="20">
        <f t="shared" si="73"/>
        <v>1952785.96</v>
      </c>
      <c r="G123" s="20">
        <f t="shared" si="73"/>
        <v>0</v>
      </c>
      <c r="H123" s="20">
        <f t="shared" si="73"/>
        <v>484736.09</v>
      </c>
      <c r="I123" s="20">
        <f t="shared" si="73"/>
        <v>0</v>
      </c>
      <c r="J123" s="20">
        <f t="shared" si="73"/>
        <v>539002.07999999996</v>
      </c>
      <c r="K123" s="20">
        <f t="shared" si="73"/>
        <v>0</v>
      </c>
      <c r="L123" s="20">
        <f t="shared" si="73"/>
        <v>3794195.63</v>
      </c>
      <c r="M123" s="23"/>
    </row>
    <row r="124" spans="1:17" ht="12.75" customHeight="1">
      <c r="A124" s="42" t="s">
        <v>141</v>
      </c>
      <c r="B124" s="41">
        <v>5231</v>
      </c>
      <c r="C124" s="19" t="s">
        <v>117</v>
      </c>
      <c r="D124" s="23">
        <v>0</v>
      </c>
      <c r="E124" s="23"/>
      <c r="F124" s="23">
        <v>0</v>
      </c>
      <c r="G124" s="23"/>
      <c r="H124" s="23">
        <v>0</v>
      </c>
      <c r="I124" s="23"/>
      <c r="J124" s="23">
        <v>0</v>
      </c>
      <c r="K124" s="23"/>
      <c r="L124" s="23">
        <f t="shared" ref="L124:L127" si="74">D124+F124+H124+J124</f>
        <v>0</v>
      </c>
      <c r="M124" s="23"/>
    </row>
    <row r="125" spans="1:17" ht="12.75" customHeight="1">
      <c r="A125" s="42" t="s">
        <v>141</v>
      </c>
      <c r="B125" s="41">
        <v>5232</v>
      </c>
      <c r="C125" s="19" t="s">
        <v>118</v>
      </c>
      <c r="D125" s="23">
        <v>0</v>
      </c>
      <c r="E125" s="23"/>
      <c r="F125" s="23">
        <v>0</v>
      </c>
      <c r="G125" s="23"/>
      <c r="H125" s="23">
        <v>0</v>
      </c>
      <c r="I125" s="23"/>
      <c r="J125" s="23">
        <v>0</v>
      </c>
      <c r="K125" s="23"/>
      <c r="L125" s="23">
        <f t="shared" si="74"/>
        <v>0</v>
      </c>
      <c r="M125" s="23"/>
    </row>
    <row r="126" spans="1:17" ht="12.75" customHeight="1">
      <c r="A126" s="42" t="s">
        <v>141</v>
      </c>
      <c r="B126" s="41">
        <v>5238</v>
      </c>
      <c r="C126" s="19" t="s">
        <v>119</v>
      </c>
      <c r="D126" s="23">
        <v>95909.42</v>
      </c>
      <c r="E126" s="23"/>
      <c r="F126" s="23">
        <v>567141.85</v>
      </c>
      <c r="G126" s="23"/>
      <c r="H126" s="23">
        <v>110816.59</v>
      </c>
      <c r="I126" s="23"/>
      <c r="J126" s="23">
        <v>31197.18</v>
      </c>
      <c r="K126" s="23"/>
      <c r="L126" s="23">
        <f t="shared" si="74"/>
        <v>805065.04</v>
      </c>
      <c r="M126" s="23"/>
      <c r="P126" s="97"/>
      <c r="Q126" s="90"/>
    </row>
    <row r="127" spans="1:17" ht="12.75" customHeight="1">
      <c r="A127" s="42" t="s">
        <v>141</v>
      </c>
      <c r="B127" s="41">
        <v>5239</v>
      </c>
      <c r="C127" s="19" t="s">
        <v>120</v>
      </c>
      <c r="D127" s="23">
        <v>92414.35</v>
      </c>
      <c r="E127" s="23"/>
      <c r="F127" s="23">
        <v>155032.53</v>
      </c>
      <c r="G127" s="23"/>
      <c r="H127" s="23">
        <v>98945.23</v>
      </c>
      <c r="I127" s="23"/>
      <c r="J127" s="23">
        <v>302510.08000000002</v>
      </c>
      <c r="K127" s="23"/>
      <c r="L127" s="23">
        <f t="shared" si="74"/>
        <v>648902.18999999994</v>
      </c>
      <c r="M127" s="23"/>
      <c r="P127" s="97"/>
      <c r="Q127" s="90"/>
    </row>
    <row r="128" spans="1:17" ht="12.75" customHeight="1">
      <c r="A128" s="42" t="s">
        <v>141</v>
      </c>
      <c r="B128" s="41">
        <v>5250</v>
      </c>
      <c r="C128" s="19" t="s">
        <v>139</v>
      </c>
      <c r="D128" s="23">
        <v>629347.73</v>
      </c>
      <c r="E128" s="23"/>
      <c r="F128" s="23">
        <v>1230611.58</v>
      </c>
      <c r="G128" s="23"/>
      <c r="H128" s="23">
        <v>274974.27</v>
      </c>
      <c r="I128" s="23"/>
      <c r="J128" s="23">
        <v>205294.81999999998</v>
      </c>
      <c r="K128" s="23"/>
      <c r="L128" s="23">
        <f t="shared" ref="L128" si="75">D128+F128+H128+J128</f>
        <v>2340228.4</v>
      </c>
      <c r="M128" s="23"/>
      <c r="P128" s="97"/>
      <c r="Q128" s="90"/>
    </row>
    <row r="129" spans="2:13">
      <c r="B129" s="55"/>
      <c r="C129" s="56" t="s">
        <v>121</v>
      </c>
      <c r="D129" s="57"/>
      <c r="E129" s="57"/>
      <c r="F129" s="57"/>
      <c r="G129" s="57"/>
      <c r="H129" s="57"/>
      <c r="I129" s="57"/>
      <c r="J129" s="57"/>
      <c r="K129" s="57"/>
      <c r="L129" s="57"/>
      <c r="M129" s="57"/>
    </row>
    <row r="130" spans="2:13" ht="23.5">
      <c r="B130" s="55"/>
      <c r="C130" s="58" t="s">
        <v>122</v>
      </c>
      <c r="D130" s="59">
        <f t="shared" ref="D130:L130" si="76">D10-D19</f>
        <v>96012.846962064505</v>
      </c>
      <c r="E130" s="59">
        <f t="shared" si="76"/>
        <v>0</v>
      </c>
      <c r="F130" s="59">
        <f t="shared" si="76"/>
        <v>98579.577353520319</v>
      </c>
      <c r="G130" s="59">
        <f t="shared" si="76"/>
        <v>0</v>
      </c>
      <c r="H130" s="59">
        <f t="shared" si="76"/>
        <v>83092.078256506473</v>
      </c>
      <c r="I130" s="59">
        <f t="shared" si="76"/>
        <v>0</v>
      </c>
      <c r="J130" s="59">
        <f t="shared" si="76"/>
        <v>95945.755877926946</v>
      </c>
      <c r="K130" s="59">
        <f t="shared" si="76"/>
        <v>0</v>
      </c>
      <c r="L130" s="59">
        <f t="shared" si="76"/>
        <v>373630.25845001638</v>
      </c>
      <c r="M130" s="59"/>
    </row>
    <row r="131" spans="2:13">
      <c r="B131" s="55"/>
      <c r="C131" s="58" t="s">
        <v>123</v>
      </c>
      <c r="D131" s="59">
        <v>3528975</v>
      </c>
      <c r="E131" s="59"/>
      <c r="F131" s="59">
        <f>D132</f>
        <v>3624987.8469620645</v>
      </c>
      <c r="G131" s="59"/>
      <c r="H131" s="59">
        <f>F132</f>
        <v>3723567.4243155848</v>
      </c>
      <c r="I131" s="59"/>
      <c r="J131" s="59">
        <f>H132</f>
        <v>3806659.5025720913</v>
      </c>
      <c r="K131" s="59"/>
      <c r="L131" s="59">
        <f>D131</f>
        <v>3528975</v>
      </c>
      <c r="M131" s="59"/>
    </row>
    <row r="132" spans="2:13">
      <c r="B132" s="55"/>
      <c r="C132" s="58" t="s">
        <v>124</v>
      </c>
      <c r="D132" s="59">
        <f>D130+D131</f>
        <v>3624987.8469620645</v>
      </c>
      <c r="E132" s="59">
        <f t="shared" ref="E132:L132" si="77">E130+E131</f>
        <v>0</v>
      </c>
      <c r="F132" s="59">
        <f t="shared" si="77"/>
        <v>3723567.4243155848</v>
      </c>
      <c r="G132" s="59">
        <f t="shared" si="77"/>
        <v>0</v>
      </c>
      <c r="H132" s="59">
        <f t="shared" si="77"/>
        <v>3806659.5025720913</v>
      </c>
      <c r="I132" s="59">
        <f t="shared" si="77"/>
        <v>0</v>
      </c>
      <c r="J132" s="59">
        <f t="shared" si="77"/>
        <v>3902605.2584500182</v>
      </c>
      <c r="K132" s="59">
        <f t="shared" si="77"/>
        <v>0</v>
      </c>
      <c r="L132" s="59">
        <f t="shared" si="77"/>
        <v>3902605.2584500164</v>
      </c>
      <c r="M132" s="60"/>
    </row>
    <row r="133" spans="2:13">
      <c r="B133" s="63"/>
      <c r="C133" s="64" t="s">
        <v>125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2:13" ht="14">
      <c r="B134" s="66"/>
      <c r="C134" s="67" t="s">
        <v>126</v>
      </c>
      <c r="D134" s="68">
        <f>D135+D136</f>
        <v>15808234.09355206</v>
      </c>
      <c r="E134" s="68">
        <f t="shared" ref="E134:M134" si="78">E135+E136</f>
        <v>0</v>
      </c>
      <c r="F134" s="68">
        <f t="shared" si="78"/>
        <v>16264065.427293517</v>
      </c>
      <c r="G134" s="68">
        <f t="shared" si="78"/>
        <v>0</v>
      </c>
      <c r="H134" s="68">
        <f t="shared" si="78"/>
        <v>14010352.602766503</v>
      </c>
      <c r="I134" s="68">
        <f t="shared" si="78"/>
        <v>0</v>
      </c>
      <c r="J134" s="68">
        <f t="shared" si="78"/>
        <v>16126108.876387924</v>
      </c>
      <c r="K134" s="68">
        <f t="shared" si="78"/>
        <v>0</v>
      </c>
      <c r="L134" s="68">
        <f t="shared" si="78"/>
        <v>62208761</v>
      </c>
      <c r="M134" s="68">
        <f t="shared" si="78"/>
        <v>0</v>
      </c>
    </row>
    <row r="135" spans="2:13">
      <c r="B135" s="61"/>
      <c r="C135" s="69" t="s">
        <v>15</v>
      </c>
      <c r="D135" s="23">
        <f>D11</f>
        <v>15501277.881400775</v>
      </c>
      <c r="E135" s="23">
        <f t="shared" ref="E135:M135" si="79">E11</f>
        <v>0</v>
      </c>
      <c r="F135" s="23">
        <f t="shared" si="79"/>
        <v>15948254.172716148</v>
      </c>
      <c r="G135" s="23">
        <f t="shared" si="79"/>
        <v>0</v>
      </c>
      <c r="H135" s="23">
        <f t="shared" si="79"/>
        <v>13738267.639784232</v>
      </c>
      <c r="I135" s="23">
        <f t="shared" si="79"/>
        <v>0</v>
      </c>
      <c r="J135" s="23">
        <f t="shared" si="79"/>
        <v>15812941.306098849</v>
      </c>
      <c r="K135" s="23">
        <f t="shared" si="79"/>
        <v>0</v>
      </c>
      <c r="L135" s="23">
        <f t="shared" si="79"/>
        <v>61000741</v>
      </c>
      <c r="M135" s="23">
        <f t="shared" si="79"/>
        <v>0</v>
      </c>
    </row>
    <row r="136" spans="2:13">
      <c r="B136" s="61"/>
      <c r="C136" s="69" t="s">
        <v>127</v>
      </c>
      <c r="D136" s="23">
        <f>D15</f>
        <v>306956.2121512848</v>
      </c>
      <c r="E136" s="23">
        <f t="shared" ref="E136:M136" si="80">E15</f>
        <v>0</v>
      </c>
      <c r="F136" s="23">
        <f t="shared" si="80"/>
        <v>315811.25457736861</v>
      </c>
      <c r="G136" s="23">
        <f t="shared" si="80"/>
        <v>0</v>
      </c>
      <c r="H136" s="23">
        <f t="shared" si="80"/>
        <v>272084.9629822718</v>
      </c>
      <c r="I136" s="23">
        <f t="shared" si="80"/>
        <v>0</v>
      </c>
      <c r="J136" s="23">
        <f t="shared" si="80"/>
        <v>313167.57028907491</v>
      </c>
      <c r="K136" s="23">
        <f t="shared" si="80"/>
        <v>0</v>
      </c>
      <c r="L136" s="23">
        <f t="shared" si="80"/>
        <v>1208020</v>
      </c>
      <c r="M136" s="23">
        <f t="shared" si="80"/>
        <v>0</v>
      </c>
    </row>
    <row r="137" spans="2:13">
      <c r="B137" s="70"/>
      <c r="C137" s="71" t="s">
        <v>128</v>
      </c>
      <c r="D137" s="72"/>
      <c r="E137" s="72"/>
      <c r="F137" s="72"/>
      <c r="G137" s="72"/>
      <c r="H137" s="72"/>
      <c r="I137" s="72"/>
      <c r="J137" s="72"/>
      <c r="K137" s="72"/>
      <c r="L137" s="72"/>
      <c r="M137" s="72"/>
    </row>
    <row r="138" spans="2:13" s="6" customFormat="1">
      <c r="B138" s="62"/>
      <c r="C138" s="73" t="s">
        <v>129</v>
      </c>
      <c r="D138" s="57">
        <v>900</v>
      </c>
      <c r="E138" s="57"/>
      <c r="F138" s="57">
        <v>900</v>
      </c>
      <c r="G138" s="57"/>
      <c r="H138" s="57">
        <v>900</v>
      </c>
      <c r="I138" s="57"/>
      <c r="J138" s="57">
        <v>900</v>
      </c>
      <c r="K138" s="57"/>
      <c r="L138" s="57">
        <v>900</v>
      </c>
      <c r="M138" s="57"/>
    </row>
    <row r="139" spans="2:13" s="6" customFormat="1">
      <c r="B139" s="62"/>
      <c r="C139" s="73" t="s">
        <v>130</v>
      </c>
      <c r="D139" s="57">
        <v>861</v>
      </c>
      <c r="E139" s="57"/>
      <c r="F139" s="57">
        <v>861</v>
      </c>
      <c r="G139" s="57"/>
      <c r="H139" s="57">
        <v>861</v>
      </c>
      <c r="I139" s="57"/>
      <c r="J139" s="57">
        <v>861</v>
      </c>
      <c r="K139" s="57"/>
      <c r="L139" s="57">
        <v>861</v>
      </c>
      <c r="M139" s="57"/>
    </row>
    <row r="140" spans="2:13" s="6" customFormat="1" ht="14">
      <c r="B140" s="62"/>
      <c r="C140" s="73" t="s">
        <v>131</v>
      </c>
      <c r="D140" s="57">
        <v>53</v>
      </c>
      <c r="E140" s="57"/>
      <c r="F140" s="57">
        <v>53</v>
      </c>
      <c r="G140" s="57"/>
      <c r="H140" s="57">
        <v>53</v>
      </c>
      <c r="I140" s="57"/>
      <c r="J140" s="57">
        <v>53</v>
      </c>
      <c r="K140" s="57"/>
      <c r="L140" s="57">
        <v>53</v>
      </c>
      <c r="M140" s="57"/>
    </row>
    <row r="141" spans="2:13" s="6" customFormat="1">
      <c r="B141" s="74"/>
      <c r="C141" s="75"/>
      <c r="D141" s="76"/>
      <c r="E141" s="76"/>
      <c r="F141" s="76"/>
      <c r="G141" s="76"/>
      <c r="H141" s="76"/>
      <c r="I141" s="76"/>
      <c r="J141" s="76"/>
      <c r="K141" s="76"/>
      <c r="L141" s="76"/>
      <c r="M141" s="76"/>
    </row>
    <row r="142" spans="2:13" s="6" customFormat="1">
      <c r="B142" s="77" t="s">
        <v>132</v>
      </c>
      <c r="C142" s="75"/>
      <c r="D142" s="76"/>
      <c r="E142" s="76"/>
      <c r="F142" s="76"/>
      <c r="G142" s="76"/>
      <c r="H142" s="76"/>
      <c r="I142" s="76"/>
      <c r="J142" s="76"/>
      <c r="K142" s="76"/>
      <c r="L142" s="76"/>
      <c r="M142" s="76"/>
    </row>
    <row r="143" spans="2:13" s="6" customFormat="1" ht="14">
      <c r="B143" s="77" t="s">
        <v>133</v>
      </c>
      <c r="C143" s="75"/>
      <c r="D143" s="76"/>
      <c r="E143" s="76"/>
      <c r="F143" s="76"/>
      <c r="G143" s="76"/>
      <c r="H143" s="76"/>
      <c r="I143" s="76"/>
      <c r="J143" s="76"/>
      <c r="K143" s="76"/>
      <c r="L143" s="76"/>
      <c r="M143" s="76"/>
    </row>
    <row r="144" spans="2:13" s="6" customFormat="1" ht="14">
      <c r="B144" s="77" t="s">
        <v>134</v>
      </c>
      <c r="C144" s="75"/>
      <c r="D144" s="76"/>
      <c r="E144" s="76"/>
      <c r="F144" s="76"/>
      <c r="G144" s="76"/>
      <c r="H144" s="76"/>
      <c r="I144" s="76"/>
      <c r="J144" s="76"/>
      <c r="K144" s="76"/>
      <c r="L144" s="76"/>
      <c r="M144" s="76"/>
    </row>
    <row r="146" spans="2:13" s="6" customFormat="1" ht="15">
      <c r="B146" s="78" t="s">
        <v>135</v>
      </c>
      <c r="C146" s="79"/>
      <c r="D146" s="80"/>
      <c r="E146" s="80"/>
      <c r="F146" s="80"/>
      <c r="G146" s="80"/>
      <c r="H146" s="80"/>
      <c r="I146" s="80"/>
      <c r="J146" s="80"/>
      <c r="K146" s="80"/>
      <c r="L146" s="80"/>
      <c r="M146" s="80"/>
    </row>
    <row r="147" spans="2:13" ht="17.25" customHeight="1">
      <c r="B147" s="78" t="s">
        <v>136</v>
      </c>
      <c r="C147" s="78"/>
    </row>
    <row r="148" spans="2:13" s="6" customFormat="1" ht="15">
      <c r="B148" s="79"/>
      <c r="C148" s="79"/>
      <c r="D148" s="80"/>
      <c r="E148" s="80"/>
      <c r="F148" s="80"/>
      <c r="G148" s="80"/>
      <c r="H148" s="80"/>
      <c r="I148" s="80"/>
      <c r="J148" s="80"/>
      <c r="K148" s="80"/>
      <c r="L148" s="80"/>
      <c r="M148" s="80"/>
    </row>
    <row r="149" spans="2:13" ht="15.5">
      <c r="B149" s="81"/>
      <c r="C149" s="82"/>
      <c r="D149" s="83"/>
      <c r="E149" s="83"/>
      <c r="F149" s="83"/>
      <c r="G149" s="83"/>
      <c r="H149" s="83"/>
      <c r="I149" s="83"/>
      <c r="J149" s="83"/>
      <c r="K149" s="83"/>
      <c r="L149" s="80"/>
      <c r="M149" s="80"/>
    </row>
    <row r="150" spans="2:13">
      <c r="B150" s="2"/>
      <c r="C150" s="2"/>
      <c r="D150" s="83"/>
      <c r="E150" s="83"/>
      <c r="F150" s="84"/>
      <c r="G150" s="84"/>
      <c r="H150" s="84"/>
      <c r="I150" s="84"/>
      <c r="J150" s="84"/>
      <c r="K150" s="84"/>
      <c r="L150" s="85"/>
      <c r="M150" s="85"/>
    </row>
    <row r="151" spans="2:13">
      <c r="B151" s="2"/>
      <c r="C151" s="2"/>
      <c r="D151" s="83"/>
      <c r="E151" s="83"/>
      <c r="F151" s="84"/>
      <c r="G151" s="84"/>
      <c r="H151" s="84"/>
      <c r="I151" s="84"/>
      <c r="J151" s="84"/>
      <c r="K151" s="84"/>
      <c r="L151" s="85"/>
      <c r="M151" s="85"/>
    </row>
    <row r="152" spans="2:13">
      <c r="B152" s="2"/>
      <c r="C152" s="2"/>
      <c r="D152" s="83"/>
      <c r="E152" s="83"/>
      <c r="F152" s="84"/>
      <c r="G152" s="84"/>
      <c r="H152" s="84"/>
      <c r="I152" s="84"/>
      <c r="J152" s="84"/>
      <c r="K152" s="84"/>
      <c r="L152" s="85"/>
      <c r="M152" s="85"/>
    </row>
    <row r="153" spans="2:13">
      <c r="B153" s="2"/>
      <c r="C153" s="2"/>
      <c r="D153" s="83"/>
      <c r="E153" s="83"/>
      <c r="F153" s="83"/>
      <c r="G153" s="83"/>
      <c r="H153" s="83"/>
      <c r="I153" s="83"/>
      <c r="J153" s="83"/>
      <c r="K153" s="83"/>
      <c r="L153" s="80"/>
      <c r="M153" s="80"/>
    </row>
    <row r="154" spans="2:13">
      <c r="B154" s="86"/>
      <c r="C154" s="2"/>
      <c r="D154" s="83"/>
      <c r="E154" s="83"/>
      <c r="F154" s="83"/>
      <c r="G154" s="83"/>
      <c r="H154" s="83"/>
      <c r="I154" s="83"/>
      <c r="J154" s="83"/>
      <c r="K154" s="83"/>
      <c r="L154" s="80"/>
      <c r="M154" s="80"/>
    </row>
  </sheetData>
  <autoFilter ref="A1:A154" xr:uid="{5DCAC0DB-A474-472B-9516-CAE14492162C}"/>
  <mergeCells count="11">
    <mergeCell ref="L7:M7"/>
    <mergeCell ref="B1:C1"/>
    <mergeCell ref="B2:C2"/>
    <mergeCell ref="B3:C3"/>
    <mergeCell ref="B5:M5"/>
    <mergeCell ref="B7:B8"/>
    <mergeCell ref="C7:C8"/>
    <mergeCell ref="D7:E7"/>
    <mergeCell ref="F7:G7"/>
    <mergeCell ref="H7:I7"/>
    <mergeCell ref="J7:K7"/>
  </mergeCells>
  <pageMargins left="0.74803149606299213" right="0.74803149606299213" top="0.98425196850393704" bottom="0.98425196850393704" header="0.51181102362204722" footer="0.51181102362204722"/>
  <pageSetup paperSize="9" scale="7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0c513a993bf1b61ed725799d49a23a8f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b67b279f8f95379a2049d38b5550448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6C8696-E0D4-4C47-A60F-2E7DFF9E00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687603-1F49-4CB7-8A0A-194D5719094A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customXml/itemProps3.xml><?xml version="1.0" encoding="utf-8"?>
<ds:datastoreItem xmlns:ds="http://schemas.openxmlformats.org/officeDocument/2006/customXml" ds:itemID="{5157911C-CB68-4A68-AAC0-32AF37F0BD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SP_NPL_EKK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Vonda</dc:creator>
  <cp:lastModifiedBy>SEPLP</cp:lastModifiedBy>
  <dcterms:created xsi:type="dcterms:W3CDTF">2025-12-04T16:05:29Z</dcterms:created>
  <dcterms:modified xsi:type="dcterms:W3CDTF">2025-12-30T07:31:35Z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0x010100A01FCC508ACD8D408D381CCB83841070</vt:lpwstr>
  </property>
  <property fmtid="{D5CDD505-2E9C-101B-9397-08002B2CF9AE}" pid="3" name="MediaServiceImageTags">
    <vt:lpwstr/>
  </property>
</Properties>
</file>