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lvita.bataraga\Desktop\LTV sab pasut plana grozijumi\"/>
    </mc:Choice>
  </mc:AlternateContent>
  <xr:revisionPtr revIDLastSave="0" documentId="8_{23D93733-E79D-4DDC-A1DF-E83FD523CBE6}" xr6:coauthVersionLast="47" xr6:coauthVersionMax="47" xr10:uidLastSave="{00000000-0000-0000-0000-000000000000}"/>
  <bookViews>
    <workbookView xWindow="-110" yWindow="-110" windowWidth="19420" windowHeight="10420" xr2:uid="{129818FB-2436-49FC-A7AF-5A16AD60CEE7}"/>
  </bookViews>
  <sheets>
    <sheet name="grozījumi" sheetId="1" r:id="rId1"/>
  </sheets>
  <definedNames>
    <definedName name="_xlnm._FilterDatabase" localSheetId="0" hidden="1">grozījumi!$A$21:$L$119</definedName>
    <definedName name="KAN">#REF!</definedName>
    <definedName name="P_KAT">#REF!</definedName>
    <definedName name="P_STAT">#REF!</definedName>
    <definedName name="P_VERS">#REF!</definedName>
    <definedName name="PRODUC">#REF!</definedName>
    <definedName name="R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4" i="1" l="1"/>
  <c r="K113" i="1"/>
  <c r="I114" i="1"/>
  <c r="I113" i="1"/>
  <c r="G114" i="1"/>
  <c r="G113" i="1"/>
  <c r="E114" i="1"/>
  <c r="E113" i="1"/>
  <c r="C114" i="1"/>
  <c r="C113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M10" i="1"/>
  <c r="N10" i="1" s="1"/>
  <c r="C115" i="1"/>
  <c r="C112" i="1"/>
  <c r="C111" i="1" l="1"/>
  <c r="E111" i="1"/>
  <c r="K111" i="1"/>
  <c r="F112" i="1"/>
  <c r="G112" i="1"/>
  <c r="H112" i="1"/>
  <c r="I112" i="1"/>
  <c r="J112" i="1"/>
  <c r="K112" i="1"/>
  <c r="F115" i="1"/>
  <c r="J115" i="1"/>
  <c r="K115" i="1"/>
  <c r="F116" i="1"/>
  <c r="G116" i="1"/>
  <c r="H116" i="1"/>
  <c r="I116" i="1"/>
  <c r="J116" i="1"/>
  <c r="K116" i="1"/>
  <c r="F111" i="1"/>
  <c r="J111" i="1"/>
  <c r="E115" i="1"/>
  <c r="E112" i="1"/>
  <c r="H15" i="1"/>
  <c r="H10" i="1" s="1"/>
  <c r="H111" i="1" s="1"/>
  <c r="C116" i="1"/>
  <c r="D115" i="1"/>
  <c r="D112" i="1"/>
  <c r="D111" i="1" s="1"/>
  <c r="L108" i="1"/>
  <c r="L105" i="1"/>
  <c r="L104" i="1"/>
  <c r="L103" i="1"/>
  <c r="L101" i="1"/>
  <c r="L100" i="1"/>
  <c r="L98" i="1"/>
  <c r="L97" i="1"/>
  <c r="L94" i="1"/>
  <c r="L93" i="1"/>
  <c r="L90" i="1"/>
  <c r="L89" i="1"/>
  <c r="L88" i="1"/>
  <c r="L87" i="1"/>
  <c r="L84" i="1"/>
  <c r="L83" i="1"/>
  <c r="L82" i="1"/>
  <c r="L81" i="1"/>
  <c r="L80" i="1"/>
  <c r="L79" i="1" s="1"/>
  <c r="L78" i="1"/>
  <c r="L77" i="1"/>
  <c r="L76" i="1"/>
  <c r="L73" i="1"/>
  <c r="L72" i="1" s="1"/>
  <c r="L71" i="1"/>
  <c r="L70" i="1"/>
  <c r="L69" i="1"/>
  <c r="L68" i="1"/>
  <c r="L66" i="1"/>
  <c r="L65" i="1"/>
  <c r="L64" i="1"/>
  <c r="L63" i="1"/>
  <c r="L62" i="1"/>
  <c r="L60" i="1"/>
  <c r="L59" i="1"/>
  <c r="L58" i="1"/>
  <c r="L57" i="1"/>
  <c r="L56" i="1"/>
  <c r="L55" i="1"/>
  <c r="L53" i="1"/>
  <c r="L52" i="1"/>
  <c r="L51" i="1"/>
  <c r="L50" i="1"/>
  <c r="L48" i="1"/>
  <c r="L46" i="1"/>
  <c r="L45" i="1"/>
  <c r="L43" i="1"/>
  <c r="L42" i="1"/>
  <c r="L38" i="1"/>
  <c r="L37" i="1"/>
  <c r="L36" i="1"/>
  <c r="L34" i="1"/>
  <c r="L32" i="1"/>
  <c r="L31" i="1"/>
  <c r="L30" i="1"/>
  <c r="L29" i="1"/>
  <c r="L28" i="1"/>
  <c r="L27" i="1"/>
  <c r="L26" i="1"/>
  <c r="L24" i="1"/>
  <c r="L23" i="1" s="1"/>
  <c r="L17" i="1"/>
  <c r="L16" i="1"/>
  <c r="L15" i="1"/>
  <c r="I111" i="1"/>
  <c r="L12" i="1"/>
  <c r="L11" i="1"/>
  <c r="H115" i="1" l="1"/>
  <c r="L111" i="1"/>
  <c r="G111" i="1"/>
  <c r="G115" i="1"/>
  <c r="I115" i="1"/>
  <c r="L115" i="1"/>
  <c r="L102" i="1"/>
  <c r="L99" i="1" s="1"/>
  <c r="L96" i="1" s="1"/>
  <c r="L35" i="1"/>
  <c r="L33" i="1" s="1"/>
  <c r="L92" i="1"/>
  <c r="L91" i="1" s="1"/>
  <c r="L41" i="1"/>
  <c r="L75" i="1"/>
  <c r="L74" i="1" s="1"/>
  <c r="L86" i="1"/>
  <c r="L85" i="1" s="1"/>
  <c r="L54" i="1"/>
  <c r="L112" i="1"/>
  <c r="L49" i="1"/>
  <c r="L10" i="1"/>
  <c r="L61" i="1"/>
  <c r="L67" i="1"/>
  <c r="L25" i="1"/>
  <c r="L22" i="1" s="1"/>
  <c r="L44" i="1"/>
  <c r="L40" i="1" l="1"/>
  <c r="L21" i="1"/>
  <c r="D116" i="1"/>
  <c r="E116" i="1"/>
  <c r="L47" i="1"/>
  <c r="L39" i="1" s="1"/>
  <c r="L20" i="1" s="1"/>
  <c r="L116" i="1" l="1"/>
  <c r="L106" i="1"/>
  <c r="L107" i="1" s="1"/>
  <c r="L109" i="1" s="1"/>
  <c r="L19" i="1"/>
  <c r="L18" i="1"/>
</calcChain>
</file>

<file path=xl/sharedStrings.xml><?xml version="1.0" encoding="utf-8"?>
<sst xmlns="http://schemas.openxmlformats.org/spreadsheetml/2006/main" count="137" uniqueCount="125">
  <si>
    <t>Sabiedriskā pasūtījuma izstrādes, uzskaites un izpildes uzraudzības kārtības nolikuma</t>
  </si>
  <si>
    <t>Pielikums Nr.2 "Plānotā un faktiskā naudas plūsma"</t>
  </si>
  <si>
    <t>VSIA "Latvijas Televīzija" plānotā un faktiskā naudas plūsma un darbības rādītāji</t>
  </si>
  <si>
    <t>2024.gadā</t>
  </si>
  <si>
    <t>EKK kods</t>
  </si>
  <si>
    <t>I ceturksnis</t>
  </si>
  <si>
    <t>II ceturksnis</t>
  </si>
  <si>
    <t>III ceturksnis</t>
  </si>
  <si>
    <t>IV ceturksnis</t>
  </si>
  <si>
    <t>12 mēneši</t>
  </si>
  <si>
    <t>Plāns</t>
  </si>
  <si>
    <t>Izpilde</t>
  </si>
  <si>
    <t>I. Finanšu rādītāji</t>
  </si>
  <si>
    <t>Ieņēmumi - kopā</t>
  </si>
  <si>
    <t>Valsts budžeta dotācija</t>
  </si>
  <si>
    <t>Transferti</t>
  </si>
  <si>
    <t>Drošības nauda</t>
  </si>
  <si>
    <t>Aizņēmums</t>
  </si>
  <si>
    <t>Pašu ieņēmumi no uzņēmējdarbības - kopā</t>
  </si>
  <si>
    <t>t.sk Citi ieņēmumi</t>
  </si>
  <si>
    <t>t.sk Telpu noma</t>
  </si>
  <si>
    <t>Izdevumi - kopā</t>
  </si>
  <si>
    <t>1000-4000 6000-7000</t>
  </si>
  <si>
    <t>Uzturēšanas izdevumi</t>
  </si>
  <si>
    <t>1000-2000</t>
  </si>
  <si>
    <t>Kārtējie izdevumi</t>
  </si>
  <si>
    <t>Atlīdzība</t>
  </si>
  <si>
    <t xml:space="preserve">Atalgojums </t>
  </si>
  <si>
    <t>Mēnešalga</t>
  </si>
  <si>
    <t>Pārējo darbinieku mēnešalga (darba alga)</t>
  </si>
  <si>
    <t>Piemaksas, prēmijas un naudas balvas</t>
  </si>
  <si>
    <t>Piemaksa par nakts darbu</t>
  </si>
  <si>
    <t>Samaksa par virsstundu darbu un darbu svētku dienās</t>
  </si>
  <si>
    <t>Piemaksa par personisko darba ieguldījumu un darba kvalitāti</t>
  </si>
  <si>
    <t>Piemaksa par papildu darbu</t>
  </si>
  <si>
    <t>Prēmijas un naudas balvas</t>
  </si>
  <si>
    <t>Atalgojums fiziskajām personām uz tiesiskās attiecības regulējošu dokumentu pamata</t>
  </si>
  <si>
    <t>Darba devēja piešķirtie labumi un maksājumi</t>
  </si>
  <si>
    <t>Darba devēja valsts sociālās apdrošināšanas obligātās iemaksas, pabalsti un kompensācijas</t>
  </si>
  <si>
    <t>Darba devēja valsts sociālās apdrošināšanas obligātās iemaksas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</si>
  <si>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</si>
  <si>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</si>
  <si>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izdevumi veselības, dzīvības un nelaimes gadījumu apdrošināšanai</t>
  </si>
  <si>
    <t>Darba devēja pabalsti un kompensācijas, no kā neaprēķina iedzīvotāju ienākuma nodokli un valsts sociālās apdrošināšanas obligātās iemaksas</t>
  </si>
  <si>
    <t>Preces un pakalpojumi</t>
  </si>
  <si>
    <t>Mācību, darba un dienesta komandējumi, darba braucieni</t>
  </si>
  <si>
    <t>Iekšzemes mācību, darba un dienesta komandējumi, darba braucieni</t>
  </si>
  <si>
    <t>Dienas nauda</t>
  </si>
  <si>
    <t>Pārējie komandējumu un darba braucienu izdevumi</t>
  </si>
  <si>
    <t>Ārvalstu mācību, darba un dienesta komandējumi, darba braucieni</t>
  </si>
  <si>
    <t>Pakalpojumi</t>
  </si>
  <si>
    <t>Izdevumi par sakaru pakalpojumiem</t>
  </si>
  <si>
    <t>Izdevumi par komunālajiem pakalpojumiem</t>
  </si>
  <si>
    <t>Izdevumi par siltumenerģiju, tai skaitā apkuri</t>
  </si>
  <si>
    <t>Izdevumi par ūdeni un kanalizāciju</t>
  </si>
  <si>
    <t>Izdevumi par elektroenerģiju</t>
  </si>
  <si>
    <t>Izdevumi par atkritumu savākšanu, izvešanu no apdzīvotām vietām un teritorijām ārpus apdzīvotām vietām un atkritumu utilizāciju</t>
  </si>
  <si>
    <t>Iestādes administratīvie izdevumi un ar iestādes darbības nodrošināšanu saistītie izdevumi</t>
  </si>
  <si>
    <t xml:space="preserve">Administratīvie izdevumi un sabiedriskās attiecības </t>
  </si>
  <si>
    <t>Auditoru, tulku pakalpojumi, izdevumi par iestāžu pasūtītajiem pētījumiem</t>
  </si>
  <si>
    <t>Izdevumi par transporta pakalpojumiem</t>
  </si>
  <si>
    <t>Izdevumi par mācību pakalpojumiem</t>
  </si>
  <si>
    <t>Maksājumu pakalpojumi un komisijas</t>
  </si>
  <si>
    <t>Pārējie iestādes administratīvie izdevumi</t>
  </si>
  <si>
    <t>Remontdarbi un iestāžu uzturēšanas pakalpojumi (izņemot kapitālo remontu)</t>
  </si>
  <si>
    <t>Transportlīdzekļu uzturēšana un remonts</t>
  </si>
  <si>
    <t>Iekārtas, inventāra un aparatūras remonts, tehniskā apkalpošana</t>
  </si>
  <si>
    <t>Nekustamā īpašuma uzturēšana</t>
  </si>
  <si>
    <t>Apdrošināšanas izdevumi</t>
  </si>
  <si>
    <t>Informācijas tehnoloģiju pakalpojumi</t>
  </si>
  <si>
    <t>Īre un noma</t>
  </si>
  <si>
    <t>Ēku, telpu īre un noma</t>
  </si>
  <si>
    <t>Transportlīdzekļu noma</t>
  </si>
  <si>
    <t>Zemes noma</t>
  </si>
  <si>
    <t>Iekārtu, aparatūras un inventāra īre un noma</t>
  </si>
  <si>
    <t>Citi pakalpojumi</t>
  </si>
  <si>
    <t>Izdevumi juridiskās palīdzības sniedzējiem un zvērinātiem tiesu izpildītājiem</t>
  </si>
  <si>
    <t>Krājumi, materiāli, energoresursi, preces, biroja preces un inventārs, kurus neuzskaita kodā 5000</t>
  </si>
  <si>
    <t>Izdevumi par precēm iestādes darbības nodrošināšanai</t>
  </si>
  <si>
    <t>Biroja preces</t>
  </si>
  <si>
    <t>Inventārs</t>
  </si>
  <si>
    <t>Izdevumi par precēm iestādes administratīvās darbības nodrošināšanai un sabiedrisko attiecību īstenošanai</t>
  </si>
  <si>
    <t>Kurināmais un enerģētiskie materiāli</t>
  </si>
  <si>
    <t>Degviela</t>
  </si>
  <si>
    <t>Zāles, ķimikālijas, laboratorijas preces, medicīniskās ierīces, medicīnas instrumenti, laboratorijas dzīvnieki un to uzturēšana</t>
  </si>
  <si>
    <t>Kārtējā remonta un iestāžu uzturēšanas materiāli</t>
  </si>
  <si>
    <t>Pārējās preces</t>
  </si>
  <si>
    <t>Izdevumi periodikas iegādei</t>
  </si>
  <si>
    <t>Budžeta iestāžu nodokļu, nodevu un sankciju maksājumi</t>
  </si>
  <si>
    <t>Budžeta iestāžu nodokļu un nodevu maksājumi</t>
  </si>
  <si>
    <t>Budžeta iestāžu pievienotās vērtības nodokļa maksājumi</t>
  </si>
  <si>
    <t>Budžeta iestāžu nekustamā īpašuma nodokļa (t.sk. zemes nodokļa parāda) maksājumi budžetā</t>
  </si>
  <si>
    <t>Pārējie budžeta iestāžu pārskaitītie nodokļi un nodevas</t>
  </si>
  <si>
    <t xml:space="preserve">Maksājumi par budžeta iestādēm piemērotajām sankcijām </t>
  </si>
  <si>
    <t>Procentu izdevumi</t>
  </si>
  <si>
    <t>Procentu maksājumi iekšzemes kredītiestādēm</t>
  </si>
  <si>
    <t>Procentu maksājumi iekšzemes kredītiestādēm no atvasināto finanšu instrumentu lietošanas rezultāta</t>
  </si>
  <si>
    <t>F40121220</t>
  </si>
  <si>
    <t>Saņemto īstermiņa aizņēmumu atmaksa</t>
  </si>
  <si>
    <t>Pamatkapitāla veidošana</t>
  </si>
  <si>
    <t>Nemateriālie ieguldījumi</t>
  </si>
  <si>
    <t>Licences, koncesijas un patenti, preču zīmes un līdzīgas tiesības</t>
  </si>
  <si>
    <t>Pamatlīdzekļi</t>
  </si>
  <si>
    <t>Zeme, ēkas un būves</t>
  </si>
  <si>
    <t>Tehnoloģiskās iekārtas un mašīnas</t>
  </si>
  <si>
    <t>Pārējie pamatlīdzekļi</t>
  </si>
  <si>
    <t>Datortehnika, sakaru un cita biroja tehnika</t>
  </si>
  <si>
    <t>Pārējie iepriekš neklasificētie pamatlīdzekļi</t>
  </si>
  <si>
    <t>Kapitālais remonts un rekonstrukcija</t>
  </si>
  <si>
    <t>Finansiālā bilance</t>
  </si>
  <si>
    <t>Naudas līdzekļu atlikumu izmaiņas: palielinājums (–) vai samazinājums (+)</t>
  </si>
  <si>
    <t>Naudas līdzekļu atlikums perioda sākumā:</t>
  </si>
  <si>
    <t>Naudas līdzekļu atlikums perioda beigās:</t>
  </si>
  <si>
    <t>II. Ieņēmumu un izdevumu ekonomiskais aprēķins</t>
  </si>
  <si>
    <t>Ieņēmumi kopā:</t>
  </si>
  <si>
    <t>Valsts Budžeta dotācija</t>
  </si>
  <si>
    <t>Pašu ieņēmumi</t>
  </si>
  <si>
    <t>Izdevumi kopā:</t>
  </si>
  <si>
    <t>Štata vietas</t>
  </si>
  <si>
    <t>Darbinieku skaits</t>
  </si>
  <si>
    <r>
      <t>Administrācijas darbinieku skaits</t>
    </r>
    <r>
      <rPr>
        <vertAlign val="superscript"/>
        <sz val="9"/>
        <rFont val="Times New Roman"/>
        <family val="1"/>
        <charset val="186"/>
      </rPr>
      <t xml:space="preserve"> 1</t>
    </r>
  </si>
  <si>
    <t>F40121210</t>
  </si>
  <si>
    <t>Saņemts aizdevums</t>
  </si>
  <si>
    <t>Budžets 2024-apstiprinātais</t>
  </si>
  <si>
    <t>Izmaiņa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</si>
</sst>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MS Sans Serif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MS Sans Serif"/>
    </font>
    <font>
      <b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b/>
      <sz val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9"/>
      <color indexed="17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u/>
      <sz val="9"/>
      <color indexed="8"/>
      <name val="Times New Roman"/>
      <family val="1"/>
      <charset val="186"/>
    </font>
    <font>
      <b/>
      <u/>
      <sz val="10"/>
      <color indexed="17"/>
      <name val="Times New Roman"/>
      <family val="1"/>
      <charset val="186"/>
    </font>
    <font>
      <b/>
      <sz val="10"/>
      <color indexed="17"/>
      <name val="Times New Roman"/>
      <family val="1"/>
      <charset val="186"/>
    </font>
    <font>
      <b/>
      <u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u/>
      <sz val="10"/>
      <color indexed="12"/>
      <name val="MS Sans Serif"/>
    </font>
    <font>
      <sz val="10"/>
      <name val="Times New Roman"/>
      <family val="1"/>
    </font>
    <font>
      <sz val="10"/>
      <color indexed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2" fillId="0" borderId="0"/>
    <xf numFmtId="0" fontId="1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1" applyFont="1"/>
    <xf numFmtId="3" fontId="4" fillId="0" borderId="0" xfId="1" applyNumberFormat="1" applyFont="1" applyAlignment="1">
      <alignment vertical="top"/>
    </xf>
    <xf numFmtId="0" fontId="5" fillId="0" borderId="0" xfId="1" applyFont="1"/>
    <xf numFmtId="0" fontId="2" fillId="0" borderId="0" xfId="1"/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vertical="top"/>
    </xf>
    <xf numFmtId="0" fontId="7" fillId="0" borderId="0" xfId="1" applyFont="1" applyAlignment="1">
      <alignment horizontal="center" vertical="top"/>
    </xf>
    <xf numFmtId="0" fontId="2" fillId="0" borderId="0" xfId="1" applyAlignment="1">
      <alignment horizontal="center" vertical="top"/>
    </xf>
    <xf numFmtId="3" fontId="2" fillId="0" borderId="0" xfId="1" applyNumberFormat="1" applyAlignment="1">
      <alignment horizontal="center" vertical="top"/>
    </xf>
    <xf numFmtId="0" fontId="6" fillId="0" borderId="0" xfId="1" applyFont="1"/>
    <xf numFmtId="3" fontId="10" fillId="0" borderId="5" xfId="1" applyNumberFormat="1" applyFont="1" applyBorder="1" applyAlignment="1">
      <alignment horizontal="center" vertical="top"/>
    </xf>
    <xf numFmtId="3" fontId="10" fillId="0" borderId="8" xfId="1" applyNumberFormat="1" applyFont="1" applyBorder="1" applyAlignment="1">
      <alignment horizontal="center" vertical="top"/>
    </xf>
    <xf numFmtId="0" fontId="9" fillId="2" borderId="6" xfId="1" applyFont="1" applyFill="1" applyBorder="1" applyAlignment="1">
      <alignment horizontal="center" vertical="center"/>
    </xf>
    <xf numFmtId="0" fontId="13" fillId="2" borderId="9" xfId="2" applyFont="1" applyFill="1" applyBorder="1"/>
    <xf numFmtId="3" fontId="14" fillId="2" borderId="10" xfId="1" applyNumberFormat="1" applyFont="1" applyFill="1" applyBorder="1" applyAlignment="1">
      <alignment horizontal="center" vertical="top"/>
    </xf>
    <xf numFmtId="0" fontId="15" fillId="0" borderId="0" xfId="1" applyFont="1"/>
    <xf numFmtId="0" fontId="16" fillId="2" borderId="6" xfId="1" applyFont="1" applyFill="1" applyBorder="1" applyAlignment="1">
      <alignment horizontal="right" vertical="top"/>
    </xf>
    <xf numFmtId="0" fontId="8" fillId="2" borderId="7" xfId="1" applyFont="1" applyFill="1" applyBorder="1" applyAlignment="1">
      <alignment vertical="top"/>
    </xf>
    <xf numFmtId="3" fontId="17" fillId="2" borderId="10" xfId="1" applyNumberFormat="1" applyFont="1" applyFill="1" applyBorder="1" applyAlignment="1">
      <alignment vertical="top"/>
    </xf>
    <xf numFmtId="0" fontId="18" fillId="0" borderId="11" xfId="1" applyFont="1" applyBorder="1" applyAlignment="1">
      <alignment vertical="top"/>
    </xf>
    <xf numFmtId="0" fontId="8" fillId="0" borderId="12" xfId="1" applyFont="1" applyBorder="1" applyAlignment="1">
      <alignment vertical="top"/>
    </xf>
    <xf numFmtId="3" fontId="10" fillId="0" borderId="13" xfId="3" applyNumberFormat="1" applyFont="1" applyBorder="1" applyAlignment="1">
      <alignment vertical="top"/>
    </xf>
    <xf numFmtId="3" fontId="10" fillId="0" borderId="14" xfId="1" applyNumberFormat="1" applyFont="1" applyBorder="1" applyAlignment="1">
      <alignment vertical="top"/>
    </xf>
    <xf numFmtId="0" fontId="8" fillId="0" borderId="15" xfId="1" applyFont="1" applyBorder="1" applyAlignment="1">
      <alignment vertical="top"/>
    </xf>
    <xf numFmtId="0" fontId="8" fillId="0" borderId="16" xfId="1" applyFont="1" applyBorder="1" applyAlignment="1">
      <alignment vertical="top"/>
    </xf>
    <xf numFmtId="0" fontId="19" fillId="0" borderId="17" xfId="1" applyFont="1" applyBorder="1" applyAlignment="1">
      <alignment vertical="top"/>
    </xf>
    <xf numFmtId="3" fontId="4" fillId="0" borderId="14" xfId="1" applyNumberFormat="1" applyFont="1" applyBorder="1" applyAlignment="1">
      <alignment vertical="top"/>
    </xf>
    <xf numFmtId="0" fontId="8" fillId="0" borderId="18" xfId="1" applyFont="1" applyBorder="1" applyAlignment="1">
      <alignment vertical="top"/>
    </xf>
    <xf numFmtId="0" fontId="20" fillId="0" borderId="0" xfId="1" applyFont="1"/>
    <xf numFmtId="0" fontId="19" fillId="0" borderId="19" xfId="1" applyFont="1" applyBorder="1" applyAlignment="1">
      <alignment vertical="top"/>
    </xf>
    <xf numFmtId="3" fontId="4" fillId="0" borderId="20" xfId="1" applyNumberFormat="1" applyFont="1" applyBorder="1" applyAlignment="1">
      <alignment vertical="top"/>
    </xf>
    <xf numFmtId="0" fontId="8" fillId="2" borderId="21" xfId="1" applyFont="1" applyFill="1" applyBorder="1" applyAlignment="1">
      <alignment horizontal="right" vertical="top"/>
    </xf>
    <xf numFmtId="0" fontId="8" fillId="2" borderId="9" xfId="1" applyFont="1" applyFill="1" applyBorder="1" applyAlignment="1">
      <alignment vertical="top"/>
    </xf>
    <xf numFmtId="3" fontId="17" fillId="2" borderId="8" xfId="1" applyNumberFormat="1" applyFont="1" applyFill="1" applyBorder="1" applyAlignment="1">
      <alignment vertical="top"/>
    </xf>
    <xf numFmtId="0" fontId="8" fillId="3" borderId="21" xfId="1" applyFont="1" applyFill="1" applyBorder="1" applyAlignment="1">
      <alignment horizontal="right" vertical="top"/>
    </xf>
    <xf numFmtId="0" fontId="8" fillId="3" borderId="9" xfId="1" applyFont="1" applyFill="1" applyBorder="1" applyAlignment="1">
      <alignment vertical="top"/>
    </xf>
    <xf numFmtId="3" fontId="17" fillId="3" borderId="8" xfId="1" applyNumberFormat="1" applyFont="1" applyFill="1" applyBorder="1" applyAlignment="1">
      <alignment vertical="top"/>
    </xf>
    <xf numFmtId="0" fontId="21" fillId="4" borderId="21" xfId="1" applyFont="1" applyFill="1" applyBorder="1" applyAlignment="1">
      <alignment horizontal="left" vertical="top"/>
    </xf>
    <xf numFmtId="0" fontId="21" fillId="4" borderId="9" xfId="1" applyFont="1" applyFill="1" applyBorder="1" applyAlignment="1">
      <alignment vertical="top"/>
    </xf>
    <xf numFmtId="3" fontId="10" fillId="4" borderId="8" xfId="1" applyNumberFormat="1" applyFont="1" applyFill="1" applyBorder="1" applyAlignment="1">
      <alignment vertical="top"/>
    </xf>
    <xf numFmtId="3" fontId="10" fillId="4" borderId="8" xfId="1" applyNumberFormat="1" applyFont="1" applyFill="1" applyBorder="1" applyAlignment="1">
      <alignment horizontal="left" vertical="top"/>
    </xf>
    <xf numFmtId="0" fontId="8" fillId="5" borderId="11" xfId="1" applyFont="1" applyFill="1" applyBorder="1" applyAlignment="1">
      <alignment horizontal="left" vertical="top"/>
    </xf>
    <xf numFmtId="0" fontId="8" fillId="5" borderId="12" xfId="1" applyFont="1" applyFill="1" applyBorder="1" applyAlignment="1">
      <alignment vertical="top"/>
    </xf>
    <xf numFmtId="3" fontId="10" fillId="5" borderId="14" xfId="1" applyNumberFormat="1" applyFont="1" applyFill="1" applyBorder="1" applyAlignment="1">
      <alignment vertical="top"/>
    </xf>
    <xf numFmtId="0" fontId="8" fillId="5" borderId="22" xfId="1" applyFont="1" applyFill="1" applyBorder="1" applyAlignment="1">
      <alignment horizontal="center" vertical="top"/>
    </xf>
    <xf numFmtId="0" fontId="8" fillId="5" borderId="15" xfId="1" applyFont="1" applyFill="1" applyBorder="1" applyAlignment="1">
      <alignment vertical="top"/>
    </xf>
    <xf numFmtId="3" fontId="4" fillId="5" borderId="14" xfId="3" applyNumberFormat="1" applyFont="1" applyFill="1" applyBorder="1" applyAlignment="1">
      <alignment vertical="top"/>
    </xf>
    <xf numFmtId="0" fontId="8" fillId="0" borderId="22" xfId="1" applyFont="1" applyBorder="1" applyAlignment="1">
      <alignment horizontal="right" vertical="top"/>
    </xf>
    <xf numFmtId="3" fontId="4" fillId="0" borderId="13" xfId="1" applyNumberFormat="1" applyFont="1" applyBorder="1" applyAlignment="1">
      <alignment vertical="top"/>
    </xf>
    <xf numFmtId="3" fontId="4" fillId="5" borderId="14" xfId="1" applyNumberFormat="1" applyFont="1" applyFill="1" applyBorder="1" applyAlignment="1">
      <alignment vertical="top"/>
    </xf>
    <xf numFmtId="0" fontId="5" fillId="0" borderId="0" xfId="1" applyFont="1" applyProtection="1">
      <protection locked="0"/>
    </xf>
    <xf numFmtId="0" fontId="8" fillId="0" borderId="22" xfId="1" applyFont="1" applyBorder="1" applyAlignment="1" applyProtection="1">
      <alignment horizontal="righ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center" vertical="top"/>
      <protection locked="0"/>
    </xf>
    <xf numFmtId="0" fontId="8" fillId="5" borderId="22" xfId="1" applyFont="1" applyFill="1" applyBorder="1" applyAlignment="1">
      <alignment horizontal="left" vertical="top"/>
    </xf>
    <xf numFmtId="3" fontId="10" fillId="5" borderId="14" xfId="1" applyNumberFormat="1" applyFont="1" applyFill="1" applyBorder="1" applyAlignment="1">
      <alignment horizontal="right" vertical="top"/>
    </xf>
    <xf numFmtId="0" fontId="8" fillId="0" borderId="22" xfId="1" applyFont="1" applyBorder="1" applyAlignment="1">
      <alignment horizontal="center" vertical="top"/>
    </xf>
    <xf numFmtId="0" fontId="18" fillId="0" borderId="22" xfId="1" applyFont="1" applyBorder="1" applyAlignment="1">
      <alignment horizontal="center" vertical="top"/>
    </xf>
    <xf numFmtId="0" fontId="18" fillId="0" borderId="15" xfId="1" applyFont="1" applyBorder="1" applyAlignment="1">
      <alignment vertical="top"/>
    </xf>
    <xf numFmtId="0" fontId="18" fillId="0" borderId="22" xfId="1" applyFont="1" applyBorder="1" applyAlignment="1">
      <alignment horizontal="right" vertical="top"/>
    </xf>
    <xf numFmtId="0" fontId="8" fillId="0" borderId="15" xfId="1" applyFont="1" applyBorder="1" applyAlignment="1" applyProtection="1">
      <alignment vertical="top"/>
      <protection locked="0"/>
    </xf>
    <xf numFmtId="3" fontId="10" fillId="4" borderId="8" xfId="1" applyNumberFormat="1" applyFont="1" applyFill="1" applyBorder="1" applyAlignment="1">
      <alignment horizontal="right" vertical="top"/>
    </xf>
    <xf numFmtId="3" fontId="6" fillId="5" borderId="23" xfId="1" applyNumberFormat="1" applyFont="1" applyFill="1" applyBorder="1" applyAlignment="1">
      <alignment horizontal="right" vertical="top"/>
    </xf>
    <xf numFmtId="3" fontId="3" fillId="5" borderId="13" xfId="1" applyNumberFormat="1" applyFont="1" applyFill="1" applyBorder="1" applyAlignment="1">
      <alignment horizontal="right" vertical="top"/>
    </xf>
    <xf numFmtId="3" fontId="6" fillId="5" borderId="13" xfId="1" applyNumberFormat="1" applyFont="1" applyFill="1" applyBorder="1" applyAlignment="1">
      <alignment horizontal="right" vertical="top"/>
    </xf>
    <xf numFmtId="4" fontId="4" fillId="0" borderId="13" xfId="1" applyNumberFormat="1" applyFont="1" applyBorder="1" applyAlignment="1">
      <alignment vertical="top"/>
    </xf>
    <xf numFmtId="0" fontId="8" fillId="5" borderId="15" xfId="1" applyFont="1" applyFill="1" applyBorder="1" applyAlignment="1">
      <alignment horizontal="left" vertical="top"/>
    </xf>
    <xf numFmtId="1" fontId="6" fillId="5" borderId="13" xfId="1" applyNumberFormat="1" applyFont="1" applyFill="1" applyBorder="1" applyAlignment="1">
      <alignment horizontal="right" vertical="top"/>
    </xf>
    <xf numFmtId="0" fontId="18" fillId="5" borderId="15" xfId="1" applyFont="1" applyFill="1" applyBorder="1" applyAlignment="1">
      <alignment vertical="top"/>
    </xf>
    <xf numFmtId="0" fontId="8" fillId="0" borderId="17" xfId="1" applyFont="1" applyBorder="1" applyAlignment="1">
      <alignment horizontal="right" vertical="top"/>
    </xf>
    <xf numFmtId="0" fontId="8" fillId="0" borderId="19" xfId="1" applyFont="1" applyBorder="1" applyAlignment="1">
      <alignment horizontal="right" vertical="top"/>
    </xf>
    <xf numFmtId="0" fontId="22" fillId="0" borderId="0" xfId="1" applyFont="1"/>
    <xf numFmtId="0" fontId="23" fillId="0" borderId="0" xfId="1" applyFont="1"/>
    <xf numFmtId="0" fontId="24" fillId="4" borderId="21" xfId="1" applyFont="1" applyFill="1" applyBorder="1" applyAlignment="1">
      <alignment horizontal="left" vertical="top"/>
    </xf>
    <xf numFmtId="0" fontId="24" fillId="4" borderId="9" xfId="1" applyFont="1" applyFill="1" applyBorder="1" applyAlignment="1">
      <alignment vertical="top"/>
    </xf>
    <xf numFmtId="0" fontId="18" fillId="5" borderId="11" xfId="1" applyFont="1" applyFill="1" applyBorder="1" applyAlignment="1">
      <alignment horizontal="left" vertical="top"/>
    </xf>
    <xf numFmtId="0" fontId="18" fillId="5" borderId="12" xfId="1" applyFont="1" applyFill="1" applyBorder="1" applyAlignment="1">
      <alignment vertical="top"/>
    </xf>
    <xf numFmtId="0" fontId="10" fillId="0" borderId="0" xfId="1" applyFont="1"/>
    <xf numFmtId="0" fontId="18" fillId="5" borderId="22" xfId="1" applyFont="1" applyFill="1" applyBorder="1" applyAlignment="1">
      <alignment horizontal="center" vertical="top"/>
    </xf>
    <xf numFmtId="3" fontId="4" fillId="5" borderId="14" xfId="1" applyNumberFormat="1" applyFont="1" applyFill="1" applyBorder="1" applyAlignment="1">
      <alignment horizontal="right" vertical="top"/>
    </xf>
    <xf numFmtId="0" fontId="18" fillId="5" borderId="22" xfId="1" applyFont="1" applyFill="1" applyBorder="1" applyAlignment="1">
      <alignment horizontal="left" vertical="top"/>
    </xf>
    <xf numFmtId="3" fontId="10" fillId="5" borderId="14" xfId="3" applyNumberFormat="1" applyFont="1" applyFill="1" applyBorder="1" applyAlignment="1">
      <alignment horizontal="right" vertical="top"/>
    </xf>
    <xf numFmtId="0" fontId="4" fillId="0" borderId="0" xfId="1" applyFont="1"/>
    <xf numFmtId="0" fontId="18" fillId="0" borderId="17" xfId="1" applyFont="1" applyBorder="1" applyAlignment="1">
      <alignment horizontal="right" vertical="top"/>
    </xf>
    <xf numFmtId="0" fontId="18" fillId="0" borderId="18" xfId="1" applyFont="1" applyBorder="1" applyAlignment="1">
      <alignment vertical="top"/>
    </xf>
    <xf numFmtId="0" fontId="18" fillId="0" borderId="19" xfId="1" applyFont="1" applyBorder="1" applyAlignment="1">
      <alignment horizontal="right" vertical="top"/>
    </xf>
    <xf numFmtId="0" fontId="18" fillId="0" borderId="16" xfId="1" applyFont="1" applyBorder="1" applyAlignment="1">
      <alignment vertical="top"/>
    </xf>
    <xf numFmtId="0" fontId="19" fillId="0" borderId="21" xfId="1" applyFont="1" applyBorder="1"/>
    <xf numFmtId="0" fontId="18" fillId="0" borderId="9" xfId="1" applyFont="1" applyBorder="1"/>
    <xf numFmtId="3" fontId="10" fillId="0" borderId="8" xfId="1" applyNumberFormat="1" applyFont="1" applyBorder="1" applyAlignment="1">
      <alignment horizontal="right" vertical="top"/>
    </xf>
    <xf numFmtId="0" fontId="19" fillId="0" borderId="9" xfId="1" applyFont="1" applyBorder="1" applyAlignment="1">
      <alignment horizontal="left"/>
    </xf>
    <xf numFmtId="3" fontId="4" fillId="0" borderId="8" xfId="1" applyNumberFormat="1" applyFont="1" applyBorder="1" applyAlignment="1" applyProtection="1">
      <alignment horizontal="right" vertical="top"/>
      <protection locked="0"/>
    </xf>
    <xf numFmtId="3" fontId="4" fillId="0" borderId="8" xfId="3" applyNumberFormat="1" applyFont="1" applyBorder="1" applyAlignment="1" applyProtection="1">
      <alignment horizontal="right" vertical="top"/>
      <protection locked="0"/>
    </xf>
    <xf numFmtId="0" fontId="8" fillId="2" borderId="21" xfId="0" applyFont="1" applyFill="1" applyBorder="1" applyAlignment="1">
      <alignment horizontal="right" vertical="top"/>
    </xf>
    <xf numFmtId="0" fontId="18" fillId="2" borderId="9" xfId="0" applyFont="1" applyFill="1" applyBorder="1" applyAlignment="1">
      <alignment vertical="top"/>
    </xf>
    <xf numFmtId="3" fontId="4" fillId="2" borderId="8" xfId="0" applyNumberFormat="1" applyFont="1" applyFill="1" applyBorder="1" applyAlignment="1">
      <alignment vertical="top"/>
    </xf>
    <xf numFmtId="0" fontId="8" fillId="4" borderId="11" xfId="0" applyFont="1" applyFill="1" applyBorder="1" applyAlignment="1">
      <alignment horizontal="right" vertical="top"/>
    </xf>
    <xf numFmtId="0" fontId="8" fillId="4" borderId="12" xfId="0" applyFont="1" applyFill="1" applyBorder="1" applyAlignment="1">
      <alignment vertical="top"/>
    </xf>
    <xf numFmtId="3" fontId="4" fillId="4" borderId="14" xfId="0" applyNumberFormat="1" applyFont="1" applyFill="1" applyBorder="1" applyAlignment="1">
      <alignment vertical="top"/>
    </xf>
    <xf numFmtId="3" fontId="4" fillId="4" borderId="14" xfId="1" applyNumberFormat="1" applyFont="1" applyFill="1" applyBorder="1" applyAlignment="1">
      <alignment vertical="top"/>
    </xf>
    <xf numFmtId="0" fontId="8" fillId="0" borderId="22" xfId="0" applyFont="1" applyBorder="1" applyAlignment="1">
      <alignment horizontal="right" vertical="top"/>
    </xf>
    <xf numFmtId="0" fontId="25" fillId="0" borderId="15" xfId="0" applyFont="1" applyBorder="1" applyAlignment="1">
      <alignment vertical="top"/>
    </xf>
    <xf numFmtId="3" fontId="4" fillId="0" borderId="13" xfId="0" applyNumberFormat="1" applyFont="1" applyBorder="1" applyAlignment="1">
      <alignment vertical="top"/>
    </xf>
    <xf numFmtId="0" fontId="8" fillId="4" borderId="22" xfId="0" applyFont="1" applyFill="1" applyBorder="1" applyAlignment="1">
      <alignment horizontal="right" vertical="top"/>
    </xf>
    <xf numFmtId="0" fontId="8" fillId="4" borderId="15" xfId="0" applyFont="1" applyFill="1" applyBorder="1" applyAlignment="1">
      <alignment vertical="top"/>
    </xf>
    <xf numFmtId="3" fontId="4" fillId="4" borderId="13" xfId="0" applyNumberFormat="1" applyFont="1" applyFill="1" applyBorder="1" applyAlignment="1">
      <alignment vertical="top"/>
    </xf>
    <xf numFmtId="3" fontId="4" fillId="4" borderId="13" xfId="1" applyNumberFormat="1" applyFont="1" applyFill="1" applyBorder="1" applyAlignment="1">
      <alignment vertical="top"/>
    </xf>
    <xf numFmtId="0" fontId="8" fillId="0" borderId="21" xfId="0" applyFont="1" applyBorder="1" applyAlignment="1">
      <alignment horizontal="right" vertical="top"/>
    </xf>
    <xf numFmtId="0" fontId="8" fillId="0" borderId="9" xfId="0" applyFont="1" applyBorder="1" applyAlignment="1">
      <alignment vertical="top"/>
    </xf>
    <xf numFmtId="3" fontId="10" fillId="0" borderId="8" xfId="0" applyNumberFormat="1" applyFont="1" applyBorder="1" applyAlignment="1">
      <alignment vertical="top"/>
    </xf>
    <xf numFmtId="3" fontId="11" fillId="0" borderId="8" xfId="0" applyNumberFormat="1" applyFont="1" applyBorder="1" applyAlignment="1">
      <alignment vertical="top"/>
    </xf>
    <xf numFmtId="0" fontId="18" fillId="0" borderId="21" xfId="0" applyFont="1" applyBorder="1" applyAlignment="1">
      <alignment horizontal="right" vertical="top"/>
    </xf>
    <xf numFmtId="0" fontId="18" fillId="0" borderId="9" xfId="0" applyFont="1" applyBorder="1" applyAlignment="1">
      <alignment vertical="top"/>
    </xf>
    <xf numFmtId="0" fontId="27" fillId="0" borderId="0" xfId="4" applyAlignment="1" applyProtection="1"/>
    <xf numFmtId="0" fontId="28" fillId="0" borderId="0" xfId="1" applyFont="1"/>
    <xf numFmtId="3" fontId="28" fillId="0" borderId="0" xfId="1" applyNumberFormat="1" applyFont="1"/>
    <xf numFmtId="3" fontId="29" fillId="0" borderId="0" xfId="1" applyNumberFormat="1" applyFont="1"/>
    <xf numFmtId="0" fontId="19" fillId="0" borderId="0" xfId="0" applyFont="1" applyAlignment="1">
      <alignment horizontal="left" vertical="top"/>
    </xf>
    <xf numFmtId="0" fontId="10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4" fontId="4" fillId="0" borderId="0" xfId="1" applyNumberFormat="1" applyFont="1" applyAlignment="1">
      <alignment vertical="top"/>
    </xf>
    <xf numFmtId="9" fontId="17" fillId="2" borderId="10" xfId="5" applyFont="1" applyFill="1" applyBorder="1" applyAlignment="1">
      <alignment vertical="top"/>
    </xf>
    <xf numFmtId="9" fontId="10" fillId="0" borderId="14" xfId="5" applyFont="1" applyBorder="1" applyAlignment="1">
      <alignment vertical="top"/>
    </xf>
    <xf numFmtId="9" fontId="10" fillId="0" borderId="13" xfId="5" applyFont="1" applyBorder="1" applyAlignment="1">
      <alignment vertical="top"/>
    </xf>
    <xf numFmtId="9" fontId="4" fillId="0" borderId="14" xfId="5" applyFont="1" applyBorder="1" applyAlignment="1">
      <alignment vertical="top"/>
    </xf>
    <xf numFmtId="9" fontId="4" fillId="0" borderId="20" xfId="5" applyFont="1" applyBorder="1" applyAlignment="1">
      <alignment vertical="top"/>
    </xf>
    <xf numFmtId="9" fontId="17" fillId="2" borderId="8" xfId="5" applyFont="1" applyFill="1" applyBorder="1" applyAlignment="1">
      <alignment vertical="top"/>
    </xf>
    <xf numFmtId="9" fontId="17" fillId="3" borderId="8" xfId="5" applyFont="1" applyFill="1" applyBorder="1" applyAlignment="1">
      <alignment vertical="top"/>
    </xf>
    <xf numFmtId="9" fontId="10" fillId="4" borderId="8" xfId="5" applyFont="1" applyFill="1" applyBorder="1" applyAlignment="1">
      <alignment vertical="top"/>
    </xf>
    <xf numFmtId="9" fontId="10" fillId="5" borderId="14" xfId="5" applyFont="1" applyFill="1" applyBorder="1" applyAlignment="1">
      <alignment vertical="top"/>
    </xf>
    <xf numFmtId="9" fontId="4" fillId="5" borderId="14" xfId="5" applyFont="1" applyFill="1" applyBorder="1" applyAlignment="1">
      <alignment vertical="top"/>
    </xf>
    <xf numFmtId="9" fontId="4" fillId="0" borderId="13" xfId="5" applyFont="1" applyBorder="1" applyAlignment="1">
      <alignment vertical="top"/>
    </xf>
    <xf numFmtId="9" fontId="10" fillId="5" borderId="14" xfId="5" applyFont="1" applyFill="1" applyBorder="1" applyAlignment="1">
      <alignment horizontal="right" vertical="top"/>
    </xf>
    <xf numFmtId="9" fontId="10" fillId="4" borderId="8" xfId="5" applyFont="1" applyFill="1" applyBorder="1" applyAlignment="1">
      <alignment horizontal="right" vertical="top"/>
    </xf>
    <xf numFmtId="9" fontId="6" fillId="5" borderId="23" xfId="5" applyFont="1" applyFill="1" applyBorder="1" applyAlignment="1">
      <alignment horizontal="right" vertical="top"/>
    </xf>
    <xf numFmtId="9" fontId="3" fillId="5" borderId="13" xfId="5" applyFont="1" applyFill="1" applyBorder="1" applyAlignment="1">
      <alignment horizontal="right" vertical="top"/>
    </xf>
    <xf numFmtId="9" fontId="6" fillId="5" borderId="13" xfId="5" applyFont="1" applyFill="1" applyBorder="1" applyAlignment="1">
      <alignment horizontal="right" vertical="top"/>
    </xf>
    <xf numFmtId="9" fontId="4" fillId="5" borderId="14" xfId="5" applyFont="1" applyFill="1" applyBorder="1" applyAlignment="1">
      <alignment horizontal="right" vertical="top"/>
    </xf>
    <xf numFmtId="3" fontId="10" fillId="0" borderId="28" xfId="1" applyNumberFormat="1" applyFont="1" applyBorder="1" applyAlignment="1">
      <alignment horizontal="left" vertical="top" wrapText="1"/>
    </xf>
    <xf numFmtId="3" fontId="10" fillId="0" borderId="10" xfId="1" applyNumberFormat="1" applyFont="1" applyBorder="1" applyAlignment="1">
      <alignment horizontal="left" vertical="top" wrapText="1"/>
    </xf>
    <xf numFmtId="0" fontId="6" fillId="0" borderId="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3" fontId="10" fillId="0" borderId="5" xfId="1" applyNumberFormat="1" applyFont="1" applyBorder="1" applyAlignment="1">
      <alignment horizontal="center" vertical="top"/>
    </xf>
    <xf numFmtId="3" fontId="10" fillId="0" borderId="27" xfId="1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7" fillId="0" borderId="0" xfId="1" applyFont="1" applyAlignment="1">
      <alignment horizontal="center" vertical="top"/>
    </xf>
    <xf numFmtId="0" fontId="8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top"/>
    </xf>
    <xf numFmtId="0" fontId="9" fillId="0" borderId="7" xfId="1" applyFont="1" applyBorder="1" applyAlignment="1">
      <alignment horizontal="left" vertical="top"/>
    </xf>
    <xf numFmtId="3" fontId="10" fillId="0" borderId="3" xfId="1" applyNumberFormat="1" applyFont="1" applyBorder="1" applyAlignment="1">
      <alignment horizontal="center" vertical="top"/>
    </xf>
    <xf numFmtId="3" fontId="10" fillId="0" borderId="4" xfId="1" applyNumberFormat="1" applyFont="1" applyBorder="1" applyAlignment="1">
      <alignment horizontal="center" vertical="top"/>
    </xf>
  </cellXfs>
  <cellStyles count="6">
    <cellStyle name="Hyperlink" xfId="4" builtinId="8"/>
    <cellStyle name="Normal" xfId="0" builtinId="0"/>
    <cellStyle name="Normal 2 2" xfId="1" xr:uid="{7B1F8ADF-35FB-4187-894B-07572C5D9319}"/>
    <cellStyle name="Normal 4" xfId="3" xr:uid="{BF6D8D5E-B692-4FC2-A637-6BA8E399E1BC}"/>
    <cellStyle name="Normal_10 forma" xfId="2" xr:uid="{FC479E89-FE57-42C0-997D-F3EFF4AF3595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6488-CEC0-4F0C-8266-03C52480EA1E}">
  <sheetPr>
    <tabColor rgb="FFFFFF00"/>
  </sheetPr>
  <dimension ref="A1:O138"/>
  <sheetViews>
    <sheetView tabSelected="1" topLeftCell="A4" zoomScale="90" zoomScaleNormal="90" workbookViewId="0">
      <pane xSplit="1" ySplit="5" topLeftCell="B9" activePane="bottomRight" state="frozen"/>
      <selection activeCell="A4" sqref="A4"/>
      <selection pane="topRight" activeCell="B4" sqref="B4"/>
      <selection pane="bottomLeft" activeCell="A9" sqref="A9"/>
      <selection pane="bottomRight" activeCell="K116" sqref="K116"/>
    </sheetView>
  </sheetViews>
  <sheetFormatPr defaultColWidth="11.453125" defaultRowHeight="13" outlineLevelRow="1" outlineLevelCol="1"/>
  <cols>
    <col min="1" max="1" width="9.81640625" style="5" customWidth="1"/>
    <col min="2" max="2" width="34.54296875" style="6" customWidth="1"/>
    <col min="3" max="3" width="10.1796875" style="2" customWidth="1"/>
    <col min="4" max="4" width="11.81640625" style="2" hidden="1" customWidth="1" outlineLevel="1"/>
    <col min="5" max="5" width="11.54296875" style="2" customWidth="1" collapsed="1"/>
    <col min="6" max="6" width="10.1796875" style="2" hidden="1" customWidth="1" outlineLevel="1"/>
    <col min="7" max="7" width="11.1796875" style="2" customWidth="1" collapsed="1"/>
    <col min="8" max="8" width="11.26953125" style="2" hidden="1" customWidth="1" outlineLevel="1"/>
    <col min="9" max="9" width="11.1796875" style="2" customWidth="1" collapsed="1"/>
    <col min="10" max="10" width="9.1796875" style="2" hidden="1" customWidth="1" outlineLevel="1"/>
    <col min="11" max="11" width="11.1796875" style="2" customWidth="1" collapsed="1"/>
    <col min="12" max="12" width="11.1796875" style="2" hidden="1" customWidth="1" outlineLevel="1"/>
    <col min="13" max="13" width="11.453125" style="1" collapsed="1"/>
    <col min="14" max="16384" width="11.453125" style="1"/>
  </cols>
  <sheetData>
    <row r="1" spans="1:15">
      <c r="A1" s="147" t="s">
        <v>0</v>
      </c>
      <c r="B1" s="147"/>
      <c r="J1" s="3"/>
      <c r="K1" s="3"/>
      <c r="L1" s="3"/>
    </row>
    <row r="2" spans="1:15" ht="24.75" customHeight="1">
      <c r="A2" s="147" t="s">
        <v>1</v>
      </c>
      <c r="B2" s="147"/>
      <c r="J2" s="4"/>
      <c r="K2" s="4"/>
      <c r="L2" s="4"/>
    </row>
    <row r="3" spans="1:15">
      <c r="J3" s="4"/>
      <c r="K3" s="4"/>
      <c r="L3" s="4"/>
    </row>
    <row r="4" spans="1:15" ht="15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1:15" ht="15">
      <c r="A5" s="148" t="s">
        <v>3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</row>
    <row r="6" spans="1:15" ht="15" outlineLevel="1">
      <c r="A6" s="7"/>
      <c r="B6" s="8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5" s="10" customFormat="1" ht="36.75" customHeight="1">
      <c r="A7" s="149" t="s">
        <v>4</v>
      </c>
      <c r="B7" s="151"/>
      <c r="C7" s="153" t="s">
        <v>5</v>
      </c>
      <c r="D7" s="154"/>
      <c r="E7" s="153" t="s">
        <v>6</v>
      </c>
      <c r="F7" s="154"/>
      <c r="G7" s="153" t="s">
        <v>7</v>
      </c>
      <c r="H7" s="154"/>
      <c r="I7" s="153" t="s">
        <v>8</v>
      </c>
      <c r="J7" s="154"/>
      <c r="K7" s="145" t="s">
        <v>9</v>
      </c>
      <c r="L7" s="146"/>
      <c r="M7" s="139" t="s">
        <v>123</v>
      </c>
      <c r="N7" s="141" t="s">
        <v>124</v>
      </c>
      <c r="O7" s="142"/>
    </row>
    <row r="8" spans="1:15" s="10" customFormat="1">
      <c r="A8" s="150"/>
      <c r="B8" s="152"/>
      <c r="C8" s="11" t="s">
        <v>10</v>
      </c>
      <c r="D8" s="11" t="s">
        <v>11</v>
      </c>
      <c r="E8" s="11" t="s">
        <v>10</v>
      </c>
      <c r="F8" s="11" t="s">
        <v>11</v>
      </c>
      <c r="G8" s="11" t="s">
        <v>10</v>
      </c>
      <c r="H8" s="11" t="s">
        <v>11</v>
      </c>
      <c r="I8" s="11" t="s">
        <v>10</v>
      </c>
      <c r="J8" s="11" t="s">
        <v>11</v>
      </c>
      <c r="K8" s="12" t="s">
        <v>10</v>
      </c>
      <c r="L8" s="11" t="s">
        <v>11</v>
      </c>
      <c r="M8" s="140"/>
      <c r="N8" s="143"/>
      <c r="O8" s="144"/>
    </row>
    <row r="9" spans="1:15" s="10" customFormat="1">
      <c r="A9" s="13"/>
      <c r="B9" s="14" t="s">
        <v>12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s="16" customFormat="1" ht="14">
      <c r="A10" s="17"/>
      <c r="B10" s="18" t="s">
        <v>13</v>
      </c>
      <c r="C10" s="19">
        <v>8682700.4900000002</v>
      </c>
      <c r="D10" s="19"/>
      <c r="E10" s="19">
        <v>8011056.5999999996</v>
      </c>
      <c r="F10" s="19"/>
      <c r="G10" s="19">
        <v>7887506.9699999997</v>
      </c>
      <c r="H10" s="19">
        <f t="shared" ref="H10" si="0">H11+H15</f>
        <v>5384167.2400000002</v>
      </c>
      <c r="I10" s="19">
        <v>11620111.65</v>
      </c>
      <c r="J10" s="19"/>
      <c r="K10" s="19">
        <v>36201375.710000001</v>
      </c>
      <c r="L10" s="19">
        <f t="shared" ref="L10:L17" si="1">D10+F10</f>
        <v>0</v>
      </c>
      <c r="M10" s="19">
        <f>M11+M15</f>
        <v>31387980</v>
      </c>
      <c r="N10" s="19">
        <f>K10-M10</f>
        <v>4813395.7100000009</v>
      </c>
      <c r="O10" s="122">
        <f>IFERROR(K10/M10-1,0)</f>
        <v>0.15335156037438535</v>
      </c>
    </row>
    <row r="11" spans="1:15">
      <c r="A11" s="20"/>
      <c r="B11" s="21" t="s">
        <v>14</v>
      </c>
      <c r="C11" s="22">
        <v>8400000</v>
      </c>
      <c r="D11" s="23"/>
      <c r="E11" s="22">
        <v>7812000</v>
      </c>
      <c r="F11" s="23"/>
      <c r="G11" s="22">
        <v>7540624</v>
      </c>
      <c r="H11" s="23">
        <v>5137124</v>
      </c>
      <c r="I11" s="22">
        <v>10536917</v>
      </c>
      <c r="J11" s="22"/>
      <c r="K11" s="23">
        <v>34289541</v>
      </c>
      <c r="L11" s="23">
        <f t="shared" si="1"/>
        <v>0</v>
      </c>
      <c r="M11" s="23">
        <v>30479980</v>
      </c>
      <c r="N11" s="23">
        <f t="shared" ref="N11:N74" si="2">K11-M11</f>
        <v>3809561</v>
      </c>
      <c r="O11" s="123">
        <f t="shared" ref="O11:O74" si="3">IFERROR(K11/M11-1,0)</f>
        <v>0.12498567912446146</v>
      </c>
    </row>
    <row r="12" spans="1:15">
      <c r="A12" s="20"/>
      <c r="B12" s="24" t="s">
        <v>15</v>
      </c>
      <c r="C12" s="23"/>
      <c r="D12" s="23"/>
      <c r="E12" s="23"/>
      <c r="F12" s="23"/>
      <c r="G12" s="23"/>
      <c r="H12" s="23"/>
      <c r="I12" s="23"/>
      <c r="J12" s="23"/>
      <c r="K12" s="23">
        <v>0</v>
      </c>
      <c r="L12" s="23">
        <f t="shared" si="1"/>
        <v>0</v>
      </c>
      <c r="M12" s="23"/>
      <c r="N12" s="23">
        <f t="shared" si="2"/>
        <v>0</v>
      </c>
      <c r="O12" s="123">
        <f t="shared" si="3"/>
        <v>0</v>
      </c>
    </row>
    <row r="13" spans="1:15">
      <c r="A13" s="20"/>
      <c r="B13" s="24" t="s">
        <v>16</v>
      </c>
      <c r="C13" s="23"/>
      <c r="D13" s="23"/>
      <c r="E13" s="23">
        <v>16682.919999999998</v>
      </c>
      <c r="F13" s="23"/>
      <c r="G13" s="23">
        <v>88262</v>
      </c>
      <c r="H13" s="23"/>
      <c r="I13" s="23">
        <v>-99000</v>
      </c>
      <c r="J13" s="23"/>
      <c r="K13" s="23">
        <v>5944.9199999999983</v>
      </c>
      <c r="L13" s="23"/>
      <c r="M13" s="23"/>
      <c r="N13" s="23">
        <f t="shared" si="2"/>
        <v>5944.9199999999983</v>
      </c>
      <c r="O13" s="123">
        <f t="shared" si="3"/>
        <v>0</v>
      </c>
    </row>
    <row r="14" spans="1:15" s="10" customFormat="1">
      <c r="A14" s="20"/>
      <c r="B14" s="24" t="s">
        <v>17</v>
      </c>
      <c r="C14" s="23"/>
      <c r="D14" s="23"/>
      <c r="E14" s="23"/>
      <c r="F14" s="23"/>
      <c r="G14" s="23">
        <v>33289</v>
      </c>
      <c r="H14" s="23"/>
      <c r="I14" s="23">
        <v>874157</v>
      </c>
      <c r="J14" s="23"/>
      <c r="K14" s="23">
        <v>907446</v>
      </c>
      <c r="L14" s="23"/>
      <c r="M14" s="23"/>
      <c r="N14" s="23">
        <f t="shared" si="2"/>
        <v>907446</v>
      </c>
      <c r="O14" s="123">
        <f t="shared" si="3"/>
        <v>0</v>
      </c>
    </row>
    <row r="15" spans="1:15" s="10" customFormat="1">
      <c r="A15" s="20"/>
      <c r="B15" s="24" t="s">
        <v>18</v>
      </c>
      <c r="C15" s="22">
        <v>282700.48999999987</v>
      </c>
      <c r="D15" s="22"/>
      <c r="E15" s="22">
        <v>182373.68000000005</v>
      </c>
      <c r="F15" s="22"/>
      <c r="G15" s="22">
        <v>225331.97</v>
      </c>
      <c r="H15" s="22">
        <f>SUM(H16:H17)</f>
        <v>247043.24</v>
      </c>
      <c r="I15" s="22">
        <v>308037.65000000002</v>
      </c>
      <c r="J15" s="22"/>
      <c r="K15" s="22">
        <v>998443.78999999992</v>
      </c>
      <c r="L15" s="22">
        <f t="shared" si="1"/>
        <v>0</v>
      </c>
      <c r="M15" s="22">
        <v>908000</v>
      </c>
      <c r="N15" s="22">
        <f t="shared" si="2"/>
        <v>90443.789999999921</v>
      </c>
      <c r="O15" s="124">
        <f t="shared" si="3"/>
        <v>9.9607698237885289E-2</v>
      </c>
    </row>
    <row r="16" spans="1:15" s="29" customFormat="1" ht="14">
      <c r="A16" s="26"/>
      <c r="B16" s="24" t="s">
        <v>19</v>
      </c>
      <c r="C16" s="27">
        <v>190869.87999999989</v>
      </c>
      <c r="D16" s="27"/>
      <c r="E16" s="27">
        <v>98756.760000000009</v>
      </c>
      <c r="F16" s="27"/>
      <c r="G16" s="27">
        <v>144938</v>
      </c>
      <c r="H16" s="27">
        <v>196354.53999999998</v>
      </c>
      <c r="I16" s="27">
        <v>212498.89</v>
      </c>
      <c r="J16" s="27"/>
      <c r="K16" s="27">
        <v>647063.52999999991</v>
      </c>
      <c r="L16" s="27">
        <f t="shared" si="1"/>
        <v>0</v>
      </c>
      <c r="M16" s="27">
        <v>483000</v>
      </c>
      <c r="N16" s="27">
        <f t="shared" si="2"/>
        <v>164063.52999999991</v>
      </c>
      <c r="O16" s="125">
        <f t="shared" si="3"/>
        <v>0.33967604554865405</v>
      </c>
    </row>
    <row r="17" spans="1:15" s="29" customFormat="1" ht="14">
      <c r="A17" s="30"/>
      <c r="B17" s="25" t="s">
        <v>20</v>
      </c>
      <c r="C17" s="27">
        <v>91830.610000000015</v>
      </c>
      <c r="D17" s="31"/>
      <c r="E17" s="27">
        <v>83616.920000000042</v>
      </c>
      <c r="F17" s="31"/>
      <c r="G17" s="27">
        <v>80393.97</v>
      </c>
      <c r="H17" s="31">
        <v>50688.700000000019</v>
      </c>
      <c r="I17" s="27">
        <v>95538.76</v>
      </c>
      <c r="J17" s="31"/>
      <c r="K17" s="31">
        <v>351380.26000000007</v>
      </c>
      <c r="L17" s="31">
        <f t="shared" si="1"/>
        <v>0</v>
      </c>
      <c r="M17" s="31">
        <v>425000</v>
      </c>
      <c r="N17" s="31">
        <f t="shared" si="2"/>
        <v>-73619.739999999932</v>
      </c>
      <c r="O17" s="126">
        <f t="shared" si="3"/>
        <v>-0.17322291764705866</v>
      </c>
    </row>
    <row r="18" spans="1:15" s="29" customFormat="1" ht="13.5" customHeight="1">
      <c r="A18" s="32"/>
      <c r="B18" s="33" t="s">
        <v>21</v>
      </c>
      <c r="C18" s="34">
        <v>7882013.75</v>
      </c>
      <c r="D18" s="34"/>
      <c r="E18" s="34">
        <v>7868819.3699999982</v>
      </c>
      <c r="F18" s="34"/>
      <c r="G18" s="34">
        <v>8701253.4499999993</v>
      </c>
      <c r="H18" s="34"/>
      <c r="I18" s="34">
        <v>13409701.139999999</v>
      </c>
      <c r="J18" s="34"/>
      <c r="K18" s="34">
        <v>37861787.709999993</v>
      </c>
      <c r="L18" s="34">
        <f>L21+L39+L91+L96</f>
        <v>0</v>
      </c>
      <c r="M18" s="34">
        <v>33018284.180000007</v>
      </c>
      <c r="N18" s="34">
        <f t="shared" si="2"/>
        <v>4843503.5299999863</v>
      </c>
      <c r="O18" s="127">
        <f t="shared" si="3"/>
        <v>0.1466915574290748</v>
      </c>
    </row>
    <row r="19" spans="1:15" ht="14">
      <c r="A19" s="35" t="s">
        <v>22</v>
      </c>
      <c r="B19" s="36" t="s">
        <v>23</v>
      </c>
      <c r="C19" s="37">
        <v>6225564.7599999998</v>
      </c>
      <c r="D19" s="37"/>
      <c r="E19" s="37">
        <v>6350973.2399999984</v>
      </c>
      <c r="F19" s="37"/>
      <c r="G19" s="37">
        <v>6351104.4899999993</v>
      </c>
      <c r="H19" s="37"/>
      <c r="I19" s="37">
        <v>7267009.2299999995</v>
      </c>
      <c r="J19" s="37"/>
      <c r="K19" s="37">
        <v>26194651.719999999</v>
      </c>
      <c r="L19" s="37">
        <f>L21+L39+L91</f>
        <v>0</v>
      </c>
      <c r="M19" s="37">
        <v>26497625.420000002</v>
      </c>
      <c r="N19" s="37">
        <f t="shared" si="2"/>
        <v>-302973.70000000298</v>
      </c>
      <c r="O19" s="128">
        <f t="shared" si="3"/>
        <v>-1.1433994374881684E-2</v>
      </c>
    </row>
    <row r="20" spans="1:15" ht="14">
      <c r="A20" s="35" t="s">
        <v>24</v>
      </c>
      <c r="B20" s="36" t="s">
        <v>25</v>
      </c>
      <c r="C20" s="37">
        <v>6225564.7599999998</v>
      </c>
      <c r="D20" s="37"/>
      <c r="E20" s="37">
        <v>6350973.2399999984</v>
      </c>
      <c r="F20" s="37"/>
      <c r="G20" s="37">
        <v>6351104.4899999993</v>
      </c>
      <c r="H20" s="37"/>
      <c r="I20" s="37">
        <v>7261009.2299999995</v>
      </c>
      <c r="J20" s="37"/>
      <c r="K20" s="37">
        <v>26188651.719999999</v>
      </c>
      <c r="L20" s="37">
        <f>L21+L39</f>
        <v>0</v>
      </c>
      <c r="M20" s="37">
        <v>26497625.420000002</v>
      </c>
      <c r="N20" s="37">
        <f t="shared" si="2"/>
        <v>-308973.70000000298</v>
      </c>
      <c r="O20" s="128">
        <f t="shared" si="3"/>
        <v>-1.1660429759369872E-2</v>
      </c>
    </row>
    <row r="21" spans="1:15" ht="12.75" customHeight="1">
      <c r="A21" s="38">
        <v>1000</v>
      </c>
      <c r="B21" s="39" t="s">
        <v>26</v>
      </c>
      <c r="C21" s="40">
        <v>4253265.75</v>
      </c>
      <c r="D21" s="40"/>
      <c r="E21" s="40">
        <v>4606600.379999999</v>
      </c>
      <c r="F21" s="40"/>
      <c r="G21" s="40">
        <v>4540836.4399999995</v>
      </c>
      <c r="H21" s="40"/>
      <c r="I21" s="40">
        <v>4853311.58</v>
      </c>
      <c r="J21" s="40"/>
      <c r="K21" s="41">
        <v>18254014.149999999</v>
      </c>
      <c r="L21" s="40">
        <f>L22+L33</f>
        <v>0</v>
      </c>
      <c r="M21" s="40">
        <v>17923691.470000003</v>
      </c>
      <c r="N21" s="40">
        <f t="shared" si="2"/>
        <v>330322.67999999598</v>
      </c>
      <c r="O21" s="129">
        <f t="shared" si="3"/>
        <v>1.842938886517187E-2</v>
      </c>
    </row>
    <row r="22" spans="1:15" s="10" customFormat="1" ht="12.75" customHeight="1">
      <c r="A22" s="42">
        <v>1100</v>
      </c>
      <c r="B22" s="43" t="s">
        <v>27</v>
      </c>
      <c r="C22" s="44">
        <v>3395554.04</v>
      </c>
      <c r="D22" s="44"/>
      <c r="E22" s="44">
        <v>3717933.1899999985</v>
      </c>
      <c r="F22" s="44"/>
      <c r="G22" s="44">
        <v>3618291.0100000002</v>
      </c>
      <c r="H22" s="44"/>
      <c r="I22" s="44">
        <v>3900733.84</v>
      </c>
      <c r="J22" s="44"/>
      <c r="K22" s="44">
        <v>14632512.079999998</v>
      </c>
      <c r="L22" s="44">
        <f>L23+L25+L31+L32</f>
        <v>0</v>
      </c>
      <c r="M22" s="44">
        <v>14308110.710000001</v>
      </c>
      <c r="N22" s="44">
        <f t="shared" si="2"/>
        <v>324401.36999999732</v>
      </c>
      <c r="O22" s="130">
        <f t="shared" si="3"/>
        <v>2.2672551014947917E-2</v>
      </c>
    </row>
    <row r="23" spans="1:15" s="3" customFormat="1" ht="12.75" customHeight="1">
      <c r="A23" s="45">
        <v>1110</v>
      </c>
      <c r="B23" s="46" t="s">
        <v>28</v>
      </c>
      <c r="C23" s="47">
        <v>2749001.04</v>
      </c>
      <c r="D23" s="47"/>
      <c r="E23" s="47">
        <v>3004037.4499999988</v>
      </c>
      <c r="F23" s="47"/>
      <c r="G23" s="47">
        <v>3012621.89</v>
      </c>
      <c r="H23" s="47"/>
      <c r="I23" s="47">
        <v>3066467.28</v>
      </c>
      <c r="J23" s="47"/>
      <c r="K23" s="47">
        <v>11832127.659999998</v>
      </c>
      <c r="L23" s="47">
        <f>L24</f>
        <v>0</v>
      </c>
      <c r="M23" s="47">
        <v>11237704.870000001</v>
      </c>
      <c r="N23" s="47">
        <f t="shared" si="2"/>
        <v>594422.78999999724</v>
      </c>
      <c r="O23" s="131">
        <f t="shared" si="3"/>
        <v>5.2895390729370328E-2</v>
      </c>
    </row>
    <row r="24" spans="1:15" s="3" customFormat="1" ht="12.75" customHeight="1">
      <c r="A24" s="48">
        <v>1119</v>
      </c>
      <c r="B24" s="24" t="s">
        <v>29</v>
      </c>
      <c r="C24" s="49">
        <v>2749001.04</v>
      </c>
      <c r="D24" s="49"/>
      <c r="E24" s="49">
        <v>3004037.4499999988</v>
      </c>
      <c r="F24" s="49"/>
      <c r="G24" s="49">
        <v>3012621.89</v>
      </c>
      <c r="H24" s="49"/>
      <c r="I24" s="49">
        <v>3066467.28</v>
      </c>
      <c r="J24" s="49"/>
      <c r="K24" s="49">
        <v>11832127.659999998</v>
      </c>
      <c r="L24" s="49">
        <f>D24+F24</f>
        <v>0</v>
      </c>
      <c r="M24" s="49">
        <v>11237704.870000001</v>
      </c>
      <c r="N24" s="49">
        <f t="shared" si="2"/>
        <v>594422.78999999724</v>
      </c>
      <c r="O24" s="132">
        <f t="shared" si="3"/>
        <v>5.2895390729370328E-2</v>
      </c>
    </row>
    <row r="25" spans="1:15" s="3" customFormat="1" ht="12.75" customHeight="1">
      <c r="A25" s="45">
        <v>1140</v>
      </c>
      <c r="B25" s="46" t="s">
        <v>30</v>
      </c>
      <c r="C25" s="50">
        <v>430421.29999999993</v>
      </c>
      <c r="D25" s="50"/>
      <c r="E25" s="50">
        <v>428531.84999999986</v>
      </c>
      <c r="F25" s="50"/>
      <c r="G25" s="50">
        <v>387349.34000000026</v>
      </c>
      <c r="H25" s="50"/>
      <c r="I25" s="50">
        <v>433883.37</v>
      </c>
      <c r="J25" s="50"/>
      <c r="K25" s="50">
        <v>1680185.8599999999</v>
      </c>
      <c r="L25" s="50">
        <f>SUM(L26:L30)</f>
        <v>0</v>
      </c>
      <c r="M25" s="50">
        <v>1943515.75</v>
      </c>
      <c r="N25" s="50">
        <f t="shared" si="2"/>
        <v>-263329.89000000013</v>
      </c>
      <c r="O25" s="131">
        <f t="shared" si="3"/>
        <v>-0.13549151325375164</v>
      </c>
    </row>
    <row r="26" spans="1:15" s="51" customFormat="1">
      <c r="A26" s="48">
        <v>1141</v>
      </c>
      <c r="B26" s="24" t="s">
        <v>31</v>
      </c>
      <c r="C26" s="49">
        <v>17207.55000000001</v>
      </c>
      <c r="D26" s="49"/>
      <c r="E26" s="49">
        <v>17618.2</v>
      </c>
      <c r="F26" s="49"/>
      <c r="G26" s="49">
        <v>18872.010000000002</v>
      </c>
      <c r="H26" s="49"/>
      <c r="I26" s="49">
        <v>15313.679999999998</v>
      </c>
      <c r="J26" s="49"/>
      <c r="K26" s="49">
        <v>69011.440000000017</v>
      </c>
      <c r="L26" s="49">
        <f t="shared" ref="L26:L32" si="4">D26+F26</f>
        <v>0</v>
      </c>
      <c r="M26" s="49">
        <v>65125.549999999996</v>
      </c>
      <c r="N26" s="49">
        <f t="shared" si="2"/>
        <v>3885.8900000000212</v>
      </c>
      <c r="O26" s="132">
        <f t="shared" si="3"/>
        <v>5.9667672672246486E-2</v>
      </c>
    </row>
    <row r="27" spans="1:15" s="3" customFormat="1" ht="12.75" customHeight="1">
      <c r="A27" s="48">
        <v>1142</v>
      </c>
      <c r="B27" s="24" t="s">
        <v>32</v>
      </c>
      <c r="C27" s="49">
        <v>13510.8</v>
      </c>
      <c r="D27" s="49"/>
      <c r="E27" s="49">
        <v>40383.699999999983</v>
      </c>
      <c r="F27" s="49"/>
      <c r="G27" s="49">
        <v>5449.1500000000005</v>
      </c>
      <c r="H27" s="49"/>
      <c r="I27" s="49">
        <v>10164.52</v>
      </c>
      <c r="J27" s="49"/>
      <c r="K27" s="49">
        <v>69508.169999999984</v>
      </c>
      <c r="L27" s="49">
        <f t="shared" si="4"/>
        <v>0</v>
      </c>
      <c r="M27" s="49">
        <v>82288.37</v>
      </c>
      <c r="N27" s="49">
        <f t="shared" si="2"/>
        <v>-12780.200000000012</v>
      </c>
      <c r="O27" s="132">
        <f t="shared" si="3"/>
        <v>-0.15530991803580518</v>
      </c>
    </row>
    <row r="28" spans="1:15" s="3" customFormat="1" ht="12.75" customHeight="1">
      <c r="A28" s="52">
        <v>1146</v>
      </c>
      <c r="B28" s="53" t="s">
        <v>33</v>
      </c>
      <c r="C28" s="49">
        <v>152559.29999999999</v>
      </c>
      <c r="D28" s="49"/>
      <c r="E28" s="49">
        <v>120754.28</v>
      </c>
      <c r="F28" s="49"/>
      <c r="G28" s="49">
        <v>120835.46999999993</v>
      </c>
      <c r="H28" s="49"/>
      <c r="I28" s="49">
        <v>150193.60000000001</v>
      </c>
      <c r="J28" s="49"/>
      <c r="K28" s="49">
        <v>544342.64999999991</v>
      </c>
      <c r="L28" s="49">
        <f t="shared" si="4"/>
        <v>0</v>
      </c>
      <c r="M28" s="49">
        <v>676251.9</v>
      </c>
      <c r="N28" s="49">
        <f t="shared" si="2"/>
        <v>-131909.25000000012</v>
      </c>
      <c r="O28" s="132">
        <f t="shared" si="3"/>
        <v>-0.19505934105323786</v>
      </c>
    </row>
    <row r="29" spans="1:15" s="51" customFormat="1">
      <c r="A29" s="48">
        <v>1147</v>
      </c>
      <c r="B29" s="24" t="s">
        <v>34</v>
      </c>
      <c r="C29" s="49">
        <v>243843.68</v>
      </c>
      <c r="D29" s="49"/>
      <c r="E29" s="49">
        <v>248700.31999999989</v>
      </c>
      <c r="F29" s="49"/>
      <c r="G29" s="49">
        <v>237208.91000000029</v>
      </c>
      <c r="H29" s="49"/>
      <c r="I29" s="49">
        <v>250825.84000000003</v>
      </c>
      <c r="J29" s="49"/>
      <c r="K29" s="49">
        <v>980578.75000000023</v>
      </c>
      <c r="L29" s="49">
        <f t="shared" si="4"/>
        <v>0</v>
      </c>
      <c r="M29" s="49">
        <v>1105953.25</v>
      </c>
      <c r="N29" s="49">
        <f t="shared" si="2"/>
        <v>-125374.49999999977</v>
      </c>
      <c r="O29" s="132">
        <f t="shared" si="3"/>
        <v>-0.11336329089859787</v>
      </c>
    </row>
    <row r="30" spans="1:15" s="51" customFormat="1">
      <c r="A30" s="48">
        <v>1148</v>
      </c>
      <c r="B30" s="24" t="s">
        <v>35</v>
      </c>
      <c r="C30" s="49">
        <v>3299.97</v>
      </c>
      <c r="D30" s="49"/>
      <c r="E30" s="49">
        <v>1075.3499999999999</v>
      </c>
      <c r="F30" s="49"/>
      <c r="G30" s="49">
        <v>4983.7999999999993</v>
      </c>
      <c r="H30" s="49"/>
      <c r="I30" s="49">
        <v>7385.73</v>
      </c>
      <c r="J30" s="49"/>
      <c r="K30" s="49">
        <v>16744.849999999999</v>
      </c>
      <c r="L30" s="49">
        <f t="shared" si="4"/>
        <v>0</v>
      </c>
      <c r="M30" s="49">
        <v>13896.68</v>
      </c>
      <c r="N30" s="49">
        <f t="shared" si="2"/>
        <v>2848.1699999999983</v>
      </c>
      <c r="O30" s="132">
        <f t="shared" si="3"/>
        <v>0.2049532694139895</v>
      </c>
    </row>
    <row r="31" spans="1:15">
      <c r="A31" s="54">
        <v>1150</v>
      </c>
      <c r="B31" s="53" t="s">
        <v>36</v>
      </c>
      <c r="C31" s="49">
        <v>216131.7</v>
      </c>
      <c r="D31" s="49"/>
      <c r="E31" s="49">
        <v>285175.45999999967</v>
      </c>
      <c r="F31" s="49"/>
      <c r="G31" s="49">
        <v>218319.78</v>
      </c>
      <c r="H31" s="49"/>
      <c r="I31" s="49">
        <v>400383.19</v>
      </c>
      <c r="J31" s="49"/>
      <c r="K31" s="49">
        <v>1120010.1299999997</v>
      </c>
      <c r="L31" s="49">
        <f t="shared" si="4"/>
        <v>0</v>
      </c>
      <c r="M31" s="49">
        <v>1126890.0900000001</v>
      </c>
      <c r="N31" s="49">
        <f t="shared" si="2"/>
        <v>-6879.9600000004284</v>
      </c>
      <c r="O31" s="132">
        <f t="shared" si="3"/>
        <v>-6.105262670293321E-3</v>
      </c>
    </row>
    <row r="32" spans="1:15" s="10" customFormat="1">
      <c r="A32" s="54">
        <v>1170</v>
      </c>
      <c r="B32" s="53" t="s">
        <v>37</v>
      </c>
      <c r="C32" s="27">
        <v>0</v>
      </c>
      <c r="D32" s="27"/>
      <c r="E32" s="27">
        <v>188.43</v>
      </c>
      <c r="F32" s="49"/>
      <c r="G32" s="27"/>
      <c r="H32" s="27"/>
      <c r="I32" s="27"/>
      <c r="J32" s="27"/>
      <c r="K32" s="49">
        <v>188.43</v>
      </c>
      <c r="L32" s="49">
        <f t="shared" si="4"/>
        <v>0</v>
      </c>
      <c r="M32" s="49">
        <v>0</v>
      </c>
      <c r="N32" s="49">
        <f t="shared" si="2"/>
        <v>188.43</v>
      </c>
      <c r="O32" s="132">
        <f t="shared" si="3"/>
        <v>0</v>
      </c>
    </row>
    <row r="33" spans="1:15" s="3" customFormat="1">
      <c r="A33" s="55">
        <v>1200</v>
      </c>
      <c r="B33" s="46" t="s">
        <v>38</v>
      </c>
      <c r="C33" s="56">
        <v>857711.71000000008</v>
      </c>
      <c r="D33" s="56"/>
      <c r="E33" s="56">
        <v>888667.19</v>
      </c>
      <c r="F33" s="56"/>
      <c r="G33" s="56">
        <v>922545.42999999947</v>
      </c>
      <c r="H33" s="56"/>
      <c r="I33" s="56">
        <v>952577.74</v>
      </c>
      <c r="J33" s="56"/>
      <c r="K33" s="56">
        <v>3621502.0699999994</v>
      </c>
      <c r="L33" s="56">
        <f>SUM(L34:L35)</f>
        <v>0</v>
      </c>
      <c r="M33" s="56">
        <v>3615580.76</v>
      </c>
      <c r="N33" s="56">
        <f t="shared" si="2"/>
        <v>5921.3099999995902</v>
      </c>
      <c r="O33" s="133">
        <f t="shared" si="3"/>
        <v>1.6377202980799588E-3</v>
      </c>
    </row>
    <row r="34" spans="1:15" s="3" customFormat="1">
      <c r="A34" s="57">
        <v>1210</v>
      </c>
      <c r="B34" s="24" t="s">
        <v>39</v>
      </c>
      <c r="C34" s="49">
        <v>751802.03</v>
      </c>
      <c r="D34" s="49"/>
      <c r="E34" s="49">
        <v>790916.69</v>
      </c>
      <c r="F34" s="49"/>
      <c r="G34" s="49">
        <v>816194.77999999945</v>
      </c>
      <c r="H34" s="49"/>
      <c r="I34" s="49">
        <v>845488.87</v>
      </c>
      <c r="J34" s="49"/>
      <c r="K34" s="49">
        <v>3204402.3699999996</v>
      </c>
      <c r="L34" s="49">
        <f>D34+F34</f>
        <v>0</v>
      </c>
      <c r="M34" s="49">
        <v>3225332.7499999995</v>
      </c>
      <c r="N34" s="49">
        <f t="shared" si="2"/>
        <v>-20930.379999999888</v>
      </c>
      <c r="O34" s="132">
        <f t="shared" si="3"/>
        <v>-6.4893707478708151E-3</v>
      </c>
    </row>
    <row r="35" spans="1:15" s="3" customFormat="1">
      <c r="A35" s="58">
        <v>1220</v>
      </c>
      <c r="B35" s="59" t="s">
        <v>40</v>
      </c>
      <c r="C35" s="27">
        <v>105909.68000000001</v>
      </c>
      <c r="D35" s="27"/>
      <c r="E35" s="27">
        <v>97750.5</v>
      </c>
      <c r="F35" s="27"/>
      <c r="G35" s="27">
        <v>106350.65</v>
      </c>
      <c r="H35" s="27"/>
      <c r="I35" s="27">
        <v>107088.87</v>
      </c>
      <c r="J35" s="27"/>
      <c r="K35" s="27">
        <v>417099.69999999995</v>
      </c>
      <c r="L35" s="27">
        <f>SUM(L36:L38)</f>
        <v>0</v>
      </c>
      <c r="M35" s="27">
        <v>390248.01</v>
      </c>
      <c r="N35" s="27">
        <f t="shared" si="2"/>
        <v>26851.689999999944</v>
      </c>
      <c r="O35" s="125">
        <f t="shared" si="3"/>
        <v>6.8806731391147791E-2</v>
      </c>
    </row>
    <row r="36" spans="1:15" s="51" customFormat="1">
      <c r="A36" s="60">
        <v>1221</v>
      </c>
      <c r="B36" s="59" t="s">
        <v>41</v>
      </c>
      <c r="C36" s="49">
        <v>29874.16</v>
      </c>
      <c r="D36" s="49"/>
      <c r="E36" s="49">
        <v>27443.78</v>
      </c>
      <c r="F36" s="49"/>
      <c r="G36" s="49">
        <v>19535.03</v>
      </c>
      <c r="H36" s="49"/>
      <c r="I36" s="49">
        <v>27218.34</v>
      </c>
      <c r="J36" s="49"/>
      <c r="K36" s="49">
        <v>104071.31</v>
      </c>
      <c r="L36" s="49">
        <f>D36+F36</f>
        <v>0</v>
      </c>
      <c r="M36" s="49">
        <v>78608.89</v>
      </c>
      <c r="N36" s="49">
        <f t="shared" si="2"/>
        <v>25462.42</v>
      </c>
      <c r="O36" s="132">
        <f t="shared" si="3"/>
        <v>0.32391272793700554</v>
      </c>
    </row>
    <row r="37" spans="1:15" s="3" customFormat="1">
      <c r="A37" s="48">
        <v>1227</v>
      </c>
      <c r="B37" s="24" t="s">
        <v>42</v>
      </c>
      <c r="C37" s="49">
        <v>72848.52</v>
      </c>
      <c r="D37" s="49"/>
      <c r="E37" s="49">
        <v>68358.720000000001</v>
      </c>
      <c r="F37" s="49"/>
      <c r="G37" s="49">
        <v>85332.03</v>
      </c>
      <c r="H37" s="49"/>
      <c r="I37" s="49">
        <v>76380.53</v>
      </c>
      <c r="J37" s="49"/>
      <c r="K37" s="49">
        <v>302919.8</v>
      </c>
      <c r="L37" s="49">
        <f>D37+F37</f>
        <v>0</v>
      </c>
      <c r="M37" s="49">
        <v>301679.12</v>
      </c>
      <c r="N37" s="49">
        <f t="shared" si="2"/>
        <v>1240.679999999993</v>
      </c>
      <c r="O37" s="132">
        <f t="shared" si="3"/>
        <v>4.1125816065759047E-3</v>
      </c>
    </row>
    <row r="38" spans="1:15" s="3" customFormat="1">
      <c r="A38" s="52">
        <v>1228</v>
      </c>
      <c r="B38" s="61" t="s">
        <v>43</v>
      </c>
      <c r="C38" s="49">
        <v>3187</v>
      </c>
      <c r="D38" s="49"/>
      <c r="E38" s="49">
        <v>1948</v>
      </c>
      <c r="F38" s="49"/>
      <c r="G38" s="49">
        <v>1483.59</v>
      </c>
      <c r="H38" s="49"/>
      <c r="I38" s="49">
        <v>3490</v>
      </c>
      <c r="J38" s="49"/>
      <c r="K38" s="49">
        <v>10108.59</v>
      </c>
      <c r="L38" s="49">
        <f>D38+F38</f>
        <v>0</v>
      </c>
      <c r="M38" s="49">
        <v>9960</v>
      </c>
      <c r="N38" s="49">
        <f t="shared" si="2"/>
        <v>148.59000000000015</v>
      </c>
      <c r="O38" s="132">
        <f t="shared" si="3"/>
        <v>1.4918674698795265E-2</v>
      </c>
    </row>
    <row r="39" spans="1:15" s="3" customFormat="1" ht="12.75" customHeight="1">
      <c r="A39" s="38">
        <v>2000</v>
      </c>
      <c r="B39" s="39" t="s">
        <v>44</v>
      </c>
      <c r="C39" s="62">
        <v>1972299.01</v>
      </c>
      <c r="D39" s="62"/>
      <c r="E39" s="62">
        <v>1744372.8599999996</v>
      </c>
      <c r="F39" s="62"/>
      <c r="G39" s="62">
        <v>1810268.05</v>
      </c>
      <c r="H39" s="62"/>
      <c r="I39" s="62">
        <v>2407697.6499999994</v>
      </c>
      <c r="J39" s="62"/>
      <c r="K39" s="62">
        <v>7934637.5699999994</v>
      </c>
      <c r="L39" s="62">
        <f>L40+L47+L74+L84+L85</f>
        <v>0</v>
      </c>
      <c r="M39" s="62">
        <v>8573933.9499999993</v>
      </c>
      <c r="N39" s="62">
        <f t="shared" si="2"/>
        <v>-639296.37999999989</v>
      </c>
      <c r="O39" s="134">
        <f t="shared" si="3"/>
        <v>-7.4562783400028421E-2</v>
      </c>
    </row>
    <row r="40" spans="1:15" s="3" customFormat="1" ht="12.75" customHeight="1">
      <c r="A40" s="42">
        <v>2100</v>
      </c>
      <c r="B40" s="43" t="s">
        <v>45</v>
      </c>
      <c r="C40" s="63">
        <v>107675.27000000002</v>
      </c>
      <c r="D40" s="63"/>
      <c r="E40" s="63">
        <v>118401.15</v>
      </c>
      <c r="F40" s="63"/>
      <c r="G40" s="63">
        <v>132791.41</v>
      </c>
      <c r="H40" s="63"/>
      <c r="I40" s="63">
        <v>90659.98000000001</v>
      </c>
      <c r="J40" s="63"/>
      <c r="K40" s="63">
        <v>449527.81000000006</v>
      </c>
      <c r="L40" s="63">
        <f>L41+L44</f>
        <v>0</v>
      </c>
      <c r="M40" s="63">
        <v>467716.39</v>
      </c>
      <c r="N40" s="63">
        <f t="shared" si="2"/>
        <v>-18188.579999999958</v>
      </c>
      <c r="O40" s="135">
        <f t="shared" si="3"/>
        <v>-3.8888053506100029E-2</v>
      </c>
    </row>
    <row r="41" spans="1:15" s="3" customFormat="1" ht="12.75" customHeight="1">
      <c r="A41" s="45">
        <v>2110</v>
      </c>
      <c r="B41" s="46" t="s">
        <v>46</v>
      </c>
      <c r="C41" s="64">
        <v>5892</v>
      </c>
      <c r="D41" s="64"/>
      <c r="E41" s="64">
        <v>9663</v>
      </c>
      <c r="F41" s="64"/>
      <c r="G41" s="64">
        <v>6220.91</v>
      </c>
      <c r="H41" s="64"/>
      <c r="I41" s="64">
        <v>7343.71</v>
      </c>
      <c r="J41" s="64"/>
      <c r="K41" s="64">
        <v>29119.62</v>
      </c>
      <c r="L41" s="64">
        <f>L42+L43</f>
        <v>0</v>
      </c>
      <c r="M41" s="64">
        <v>37084.239999999998</v>
      </c>
      <c r="N41" s="64">
        <f t="shared" si="2"/>
        <v>-7964.619999999999</v>
      </c>
      <c r="O41" s="136">
        <f t="shared" si="3"/>
        <v>-0.21477101863217363</v>
      </c>
    </row>
    <row r="42" spans="1:15" s="3" customFormat="1" ht="12.75" customHeight="1">
      <c r="A42" s="48">
        <v>2111</v>
      </c>
      <c r="B42" s="24" t="s">
        <v>47</v>
      </c>
      <c r="C42" s="49">
        <v>1928</v>
      </c>
      <c r="D42" s="49"/>
      <c r="E42" s="49">
        <v>3960</v>
      </c>
      <c r="F42" s="49"/>
      <c r="G42" s="49">
        <v>2679.75</v>
      </c>
      <c r="H42" s="49"/>
      <c r="I42" s="49">
        <v>2173</v>
      </c>
      <c r="J42" s="49"/>
      <c r="K42" s="49">
        <v>10740.75</v>
      </c>
      <c r="L42" s="49">
        <f>D42+F42</f>
        <v>0</v>
      </c>
      <c r="M42" s="49">
        <v>13548.400000000001</v>
      </c>
      <c r="N42" s="49">
        <f t="shared" si="2"/>
        <v>-2807.6500000000015</v>
      </c>
      <c r="O42" s="132">
        <f t="shared" si="3"/>
        <v>-0.20723111216084567</v>
      </c>
    </row>
    <row r="43" spans="1:15" s="10" customFormat="1" ht="12.75" customHeight="1">
      <c r="A43" s="48">
        <v>2112</v>
      </c>
      <c r="B43" s="24" t="s">
        <v>48</v>
      </c>
      <c r="C43" s="49">
        <v>3964</v>
      </c>
      <c r="D43" s="49"/>
      <c r="E43" s="49">
        <v>5703</v>
      </c>
      <c r="F43" s="49"/>
      <c r="G43" s="49">
        <v>3541.16</v>
      </c>
      <c r="H43" s="49"/>
      <c r="I43" s="49">
        <v>5170.71</v>
      </c>
      <c r="J43" s="49"/>
      <c r="K43" s="49">
        <v>18378.87</v>
      </c>
      <c r="L43" s="49">
        <f>D43+F43</f>
        <v>0</v>
      </c>
      <c r="M43" s="49">
        <v>23535.839999999997</v>
      </c>
      <c r="N43" s="49">
        <f t="shared" si="2"/>
        <v>-5156.9699999999975</v>
      </c>
      <c r="O43" s="132">
        <f t="shared" si="3"/>
        <v>-0.21911136377541651</v>
      </c>
    </row>
    <row r="44" spans="1:15" ht="12.75" customHeight="1">
      <c r="A44" s="45">
        <v>2120</v>
      </c>
      <c r="B44" s="46" t="s">
        <v>49</v>
      </c>
      <c r="C44" s="64">
        <v>101783.27000000002</v>
      </c>
      <c r="D44" s="64"/>
      <c r="E44" s="64">
        <v>108738.15</v>
      </c>
      <c r="F44" s="64"/>
      <c r="G44" s="64">
        <v>126570.5</v>
      </c>
      <c r="H44" s="64"/>
      <c r="I44" s="64">
        <v>83316.27</v>
      </c>
      <c r="J44" s="64"/>
      <c r="K44" s="64">
        <v>420408.19000000006</v>
      </c>
      <c r="L44" s="64">
        <f>L45+L46</f>
        <v>0</v>
      </c>
      <c r="M44" s="64">
        <v>430632.15</v>
      </c>
      <c r="N44" s="64">
        <f t="shared" si="2"/>
        <v>-10223.959999999963</v>
      </c>
      <c r="O44" s="136">
        <f t="shared" si="3"/>
        <v>-2.3741748032514387E-2</v>
      </c>
    </row>
    <row r="45" spans="1:15">
      <c r="A45" s="48">
        <v>2121</v>
      </c>
      <c r="B45" s="24" t="s">
        <v>47</v>
      </c>
      <c r="C45" s="49">
        <v>17760</v>
      </c>
      <c r="D45" s="49"/>
      <c r="E45" s="49">
        <v>28780</v>
      </c>
      <c r="F45" s="49"/>
      <c r="G45" s="49">
        <v>40168</v>
      </c>
      <c r="H45" s="49"/>
      <c r="I45" s="49">
        <v>17939.52</v>
      </c>
      <c r="J45" s="49"/>
      <c r="K45" s="49">
        <v>104647.52</v>
      </c>
      <c r="L45" s="49">
        <f>D45+F45</f>
        <v>0</v>
      </c>
      <c r="M45" s="49">
        <v>104345.96</v>
      </c>
      <c r="N45" s="49">
        <f t="shared" si="2"/>
        <v>301.55999999999767</v>
      </c>
      <c r="O45" s="132">
        <f t="shared" si="3"/>
        <v>2.8900016828634634E-3</v>
      </c>
    </row>
    <row r="46" spans="1:15" ht="12.75" customHeight="1">
      <c r="A46" s="48">
        <v>2122</v>
      </c>
      <c r="B46" s="24" t="s">
        <v>48</v>
      </c>
      <c r="C46" s="49">
        <v>84023.270000000019</v>
      </c>
      <c r="D46" s="49"/>
      <c r="E46" s="49">
        <v>79958.149999999994</v>
      </c>
      <c r="F46" s="49"/>
      <c r="G46" s="49">
        <v>86402.5</v>
      </c>
      <c r="H46" s="49"/>
      <c r="I46" s="49">
        <v>65376.75</v>
      </c>
      <c r="J46" s="49"/>
      <c r="K46" s="49">
        <v>315760.67000000004</v>
      </c>
      <c r="L46" s="49">
        <f>D46+F46</f>
        <v>0</v>
      </c>
      <c r="M46" s="49">
        <v>326286.19</v>
      </c>
      <c r="N46" s="49">
        <f t="shared" si="2"/>
        <v>-10525.51999999996</v>
      </c>
      <c r="O46" s="132">
        <f t="shared" si="3"/>
        <v>-3.2258551917260014E-2</v>
      </c>
    </row>
    <row r="47" spans="1:15" s="10" customFormat="1" ht="12.75" customHeight="1">
      <c r="A47" s="55">
        <v>2200</v>
      </c>
      <c r="B47" s="46" t="s">
        <v>50</v>
      </c>
      <c r="C47" s="65">
        <v>1471868.8199999998</v>
      </c>
      <c r="D47" s="65"/>
      <c r="E47" s="65">
        <v>1267338.21</v>
      </c>
      <c r="F47" s="65"/>
      <c r="G47" s="65">
        <v>1371677.6300000001</v>
      </c>
      <c r="H47" s="65"/>
      <c r="I47" s="65">
        <v>1773833.3099999996</v>
      </c>
      <c r="J47" s="65"/>
      <c r="K47" s="65">
        <v>5884717.9699999997</v>
      </c>
      <c r="L47" s="65">
        <f>L48+L49+L54+L61+L66+L67+L72</f>
        <v>0</v>
      </c>
      <c r="M47" s="65">
        <v>6323169.8200000003</v>
      </c>
      <c r="N47" s="65">
        <f t="shared" si="2"/>
        <v>-438451.85000000056</v>
      </c>
      <c r="O47" s="137">
        <f t="shared" si="3"/>
        <v>-6.9340514723041369E-2</v>
      </c>
    </row>
    <row r="48" spans="1:15" ht="12.75" customHeight="1">
      <c r="A48" s="45">
        <v>2210</v>
      </c>
      <c r="B48" s="46" t="s">
        <v>51</v>
      </c>
      <c r="C48" s="64">
        <v>85623.84</v>
      </c>
      <c r="D48" s="64"/>
      <c r="E48" s="64">
        <v>148667.50000000009</v>
      </c>
      <c r="F48" s="64"/>
      <c r="G48" s="64">
        <v>80017.48</v>
      </c>
      <c r="H48" s="64"/>
      <c r="I48" s="64">
        <v>222474.41999999998</v>
      </c>
      <c r="J48" s="64"/>
      <c r="K48" s="64">
        <v>536783.24</v>
      </c>
      <c r="L48" s="64">
        <f>D48+F48</f>
        <v>0</v>
      </c>
      <c r="M48" s="64">
        <v>586892.44999999995</v>
      </c>
      <c r="N48" s="64">
        <f t="shared" si="2"/>
        <v>-50109.209999999963</v>
      </c>
      <c r="O48" s="136">
        <f t="shared" si="3"/>
        <v>-8.5380566746087738E-2</v>
      </c>
    </row>
    <row r="49" spans="1:15" ht="12.75" customHeight="1">
      <c r="A49" s="45">
        <v>2220</v>
      </c>
      <c r="B49" s="46" t="s">
        <v>52</v>
      </c>
      <c r="C49" s="64">
        <v>351765.27</v>
      </c>
      <c r="D49" s="64"/>
      <c r="E49" s="64">
        <v>205235.03</v>
      </c>
      <c r="F49" s="64"/>
      <c r="G49" s="64">
        <v>106113.51</v>
      </c>
      <c r="H49" s="64"/>
      <c r="I49" s="64">
        <v>260213.65</v>
      </c>
      <c r="J49" s="64"/>
      <c r="K49" s="64">
        <v>923327.46000000008</v>
      </c>
      <c r="L49" s="64">
        <f>SUM(L50:L53)</f>
        <v>0</v>
      </c>
      <c r="M49" s="64">
        <v>1095524.52</v>
      </c>
      <c r="N49" s="64">
        <f t="shared" si="2"/>
        <v>-172197.05999999994</v>
      </c>
      <c r="O49" s="136">
        <f t="shared" si="3"/>
        <v>-0.15718229656785765</v>
      </c>
    </row>
    <row r="50" spans="1:15" ht="12.75" customHeight="1">
      <c r="A50" s="48">
        <v>2221</v>
      </c>
      <c r="B50" s="24" t="s">
        <v>53</v>
      </c>
      <c r="C50" s="49">
        <v>215797.52</v>
      </c>
      <c r="D50" s="49"/>
      <c r="E50" s="49">
        <v>82832.94</v>
      </c>
      <c r="F50" s="49"/>
      <c r="G50" s="49">
        <v>0</v>
      </c>
      <c r="H50" s="49"/>
      <c r="I50" s="49">
        <v>94272</v>
      </c>
      <c r="J50" s="49"/>
      <c r="K50" s="49">
        <v>392902.45999999996</v>
      </c>
      <c r="L50" s="49">
        <f>D50+F50</f>
        <v>0</v>
      </c>
      <c r="M50" s="49">
        <v>437783</v>
      </c>
      <c r="N50" s="49">
        <f t="shared" si="2"/>
        <v>-44880.540000000037</v>
      </c>
      <c r="O50" s="132">
        <f t="shared" si="3"/>
        <v>-0.10251777707220255</v>
      </c>
    </row>
    <row r="51" spans="1:15" ht="12.75" customHeight="1">
      <c r="A51" s="48">
        <v>2222</v>
      </c>
      <c r="B51" s="24" t="s">
        <v>54</v>
      </c>
      <c r="C51" s="49">
        <v>2373.6999999999998</v>
      </c>
      <c r="D51" s="49"/>
      <c r="E51" s="49">
        <v>2875.84</v>
      </c>
      <c r="F51" s="49"/>
      <c r="G51" s="49">
        <v>4397</v>
      </c>
      <c r="H51" s="49"/>
      <c r="I51" s="49">
        <v>4200</v>
      </c>
      <c r="J51" s="49"/>
      <c r="K51" s="49">
        <v>13846.54</v>
      </c>
      <c r="L51" s="49">
        <f>D51+F51</f>
        <v>0</v>
      </c>
      <c r="M51" s="49">
        <v>15220</v>
      </c>
      <c r="N51" s="49">
        <f t="shared" si="2"/>
        <v>-1373.4599999999991</v>
      </c>
      <c r="O51" s="132">
        <f t="shared" si="3"/>
        <v>-9.0240473061760751E-2</v>
      </c>
    </row>
    <row r="52" spans="1:15">
      <c r="A52" s="48">
        <v>2223</v>
      </c>
      <c r="B52" s="24" t="s">
        <v>55</v>
      </c>
      <c r="C52" s="49">
        <v>128431.59</v>
      </c>
      <c r="D52" s="49"/>
      <c r="E52" s="49">
        <v>114279.16</v>
      </c>
      <c r="F52" s="49"/>
      <c r="G52" s="49">
        <v>96838.51</v>
      </c>
      <c r="H52" s="49"/>
      <c r="I52" s="49">
        <v>156863.65</v>
      </c>
      <c r="J52" s="49"/>
      <c r="K52" s="49">
        <v>496412.91000000003</v>
      </c>
      <c r="L52" s="49">
        <f>D52+F52</f>
        <v>0</v>
      </c>
      <c r="M52" s="49">
        <v>623009.52</v>
      </c>
      <c r="N52" s="49">
        <f t="shared" si="2"/>
        <v>-126596.60999999999</v>
      </c>
      <c r="O52" s="132">
        <f t="shared" si="3"/>
        <v>-0.20320172635564215</v>
      </c>
    </row>
    <row r="53" spans="1:15">
      <c r="A53" s="48">
        <v>2224</v>
      </c>
      <c r="B53" s="24" t="s">
        <v>56</v>
      </c>
      <c r="C53" s="49">
        <v>5162.4599999999991</v>
      </c>
      <c r="D53" s="49"/>
      <c r="E53" s="49">
        <v>5247.0899999999983</v>
      </c>
      <c r="F53" s="49"/>
      <c r="G53" s="49">
        <v>4878</v>
      </c>
      <c r="H53" s="49"/>
      <c r="I53" s="49">
        <v>4878</v>
      </c>
      <c r="J53" s="49"/>
      <c r="K53" s="49">
        <v>20165.549999999996</v>
      </c>
      <c r="L53" s="49">
        <f>D53+F53</f>
        <v>0</v>
      </c>
      <c r="M53" s="49">
        <v>19512</v>
      </c>
      <c r="N53" s="49">
        <f t="shared" si="2"/>
        <v>653.54999999999563</v>
      </c>
      <c r="O53" s="132">
        <f t="shared" si="3"/>
        <v>3.3494772447724364E-2</v>
      </c>
    </row>
    <row r="54" spans="1:15" s="10" customFormat="1" ht="12.75" customHeight="1">
      <c r="A54" s="45">
        <v>2230</v>
      </c>
      <c r="B54" s="46" t="s">
        <v>57</v>
      </c>
      <c r="C54" s="64">
        <v>582449.25</v>
      </c>
      <c r="D54" s="64"/>
      <c r="E54" s="64">
        <v>586832.29999999993</v>
      </c>
      <c r="F54" s="64"/>
      <c r="G54" s="64">
        <v>659359.06000000006</v>
      </c>
      <c r="H54" s="64"/>
      <c r="I54" s="64">
        <v>805804.94</v>
      </c>
      <c r="J54" s="64"/>
      <c r="K54" s="64">
        <v>2634445.5499999998</v>
      </c>
      <c r="L54" s="64">
        <f>SUM(L55:L60)</f>
        <v>0</v>
      </c>
      <c r="M54" s="64">
        <v>2825230.0100000002</v>
      </c>
      <c r="N54" s="64">
        <f t="shared" si="2"/>
        <v>-190784.46000000043</v>
      </c>
      <c r="O54" s="136">
        <f t="shared" si="3"/>
        <v>-6.752882396290294E-2</v>
      </c>
    </row>
    <row r="55" spans="1:15" s="10" customFormat="1" ht="12.75" customHeight="1">
      <c r="A55" s="48">
        <v>2231</v>
      </c>
      <c r="B55" s="24" t="s">
        <v>58</v>
      </c>
      <c r="C55" s="49">
        <v>1309.95</v>
      </c>
      <c r="D55" s="49"/>
      <c r="E55" s="49">
        <v>5.4</v>
      </c>
      <c r="F55" s="49"/>
      <c r="G55" s="49">
        <v>20691</v>
      </c>
      <c r="H55" s="49"/>
      <c r="I55" s="49">
        <v>2250</v>
      </c>
      <c r="J55" s="49"/>
      <c r="K55" s="49">
        <v>24256.35</v>
      </c>
      <c r="L55" s="49">
        <f t="shared" ref="L55:L60" si="5">D55+F55</f>
        <v>0</v>
      </c>
      <c r="M55" s="49">
        <v>73630</v>
      </c>
      <c r="N55" s="49">
        <f t="shared" si="2"/>
        <v>-49373.65</v>
      </c>
      <c r="O55" s="132">
        <f t="shared" si="3"/>
        <v>-0.67056430802661959</v>
      </c>
    </row>
    <row r="56" spans="1:15">
      <c r="A56" s="48">
        <v>2232</v>
      </c>
      <c r="B56" s="24" t="s">
        <v>59</v>
      </c>
      <c r="C56" s="49">
        <v>65036.82</v>
      </c>
      <c r="D56" s="49"/>
      <c r="E56" s="49">
        <v>62518.73</v>
      </c>
      <c r="F56" s="49"/>
      <c r="G56" s="49">
        <v>86243.81</v>
      </c>
      <c r="H56" s="49"/>
      <c r="I56" s="49">
        <v>66295.16</v>
      </c>
      <c r="J56" s="49"/>
      <c r="K56" s="49">
        <v>280094.52</v>
      </c>
      <c r="L56" s="49">
        <f t="shared" si="5"/>
        <v>0</v>
      </c>
      <c r="M56" s="49">
        <v>262409.33</v>
      </c>
      <c r="N56" s="49">
        <f t="shared" si="2"/>
        <v>17685.190000000002</v>
      </c>
      <c r="O56" s="132">
        <f t="shared" si="3"/>
        <v>6.7395431404820849E-2</v>
      </c>
    </row>
    <row r="57" spans="1:15" ht="12.75" customHeight="1">
      <c r="A57" s="48">
        <v>2233</v>
      </c>
      <c r="B57" s="24" t="s">
        <v>60</v>
      </c>
      <c r="C57" s="49">
        <v>3526.59</v>
      </c>
      <c r="D57" s="49"/>
      <c r="E57" s="49">
        <v>4043.9099999999989</v>
      </c>
      <c r="F57" s="49"/>
      <c r="G57" s="49">
        <v>2374.25</v>
      </c>
      <c r="H57" s="49"/>
      <c r="I57" s="49">
        <v>4033.9100000000003</v>
      </c>
      <c r="J57" s="49"/>
      <c r="K57" s="49">
        <v>13978.66</v>
      </c>
      <c r="L57" s="49">
        <f t="shared" si="5"/>
        <v>0</v>
      </c>
      <c r="M57" s="49">
        <v>20423.740000000002</v>
      </c>
      <c r="N57" s="49">
        <f t="shared" si="2"/>
        <v>-6445.0800000000017</v>
      </c>
      <c r="O57" s="132">
        <f t="shared" si="3"/>
        <v>-0.31556805952288858</v>
      </c>
    </row>
    <row r="58" spans="1:15">
      <c r="A58" s="48">
        <v>2235</v>
      </c>
      <c r="B58" s="24" t="s">
        <v>61</v>
      </c>
      <c r="C58" s="49">
        <v>3453.22</v>
      </c>
      <c r="D58" s="49"/>
      <c r="E58" s="49">
        <v>7607.08</v>
      </c>
      <c r="F58" s="49"/>
      <c r="G58" s="49">
        <v>5500</v>
      </c>
      <c r="H58" s="49"/>
      <c r="I58" s="49">
        <v>7500</v>
      </c>
      <c r="J58" s="49"/>
      <c r="K58" s="49">
        <v>24060.3</v>
      </c>
      <c r="L58" s="49">
        <f t="shared" si="5"/>
        <v>0</v>
      </c>
      <c r="M58" s="49">
        <v>30000</v>
      </c>
      <c r="N58" s="49">
        <f t="shared" si="2"/>
        <v>-5939.7000000000007</v>
      </c>
      <c r="O58" s="132">
        <f t="shared" si="3"/>
        <v>-0.19799</v>
      </c>
    </row>
    <row r="59" spans="1:15">
      <c r="A59" s="48">
        <v>2236</v>
      </c>
      <c r="B59" s="24" t="s">
        <v>62</v>
      </c>
      <c r="C59" s="49">
        <v>427.28000000000088</v>
      </c>
      <c r="D59" s="49"/>
      <c r="E59" s="49">
        <v>822.80000000000052</v>
      </c>
      <c r="F59" s="49"/>
      <c r="G59" s="49">
        <v>1000</v>
      </c>
      <c r="H59" s="49"/>
      <c r="I59" s="49">
        <v>300</v>
      </c>
      <c r="J59" s="49"/>
      <c r="K59" s="49">
        <v>2550.0800000000013</v>
      </c>
      <c r="L59" s="49">
        <f t="shared" si="5"/>
        <v>0</v>
      </c>
      <c r="M59" s="49">
        <v>1200</v>
      </c>
      <c r="N59" s="49">
        <f t="shared" si="2"/>
        <v>1350.0800000000013</v>
      </c>
      <c r="O59" s="132">
        <f t="shared" si="3"/>
        <v>1.1250666666666675</v>
      </c>
    </row>
    <row r="60" spans="1:15" ht="12.75" customHeight="1">
      <c r="A60" s="60">
        <v>2239</v>
      </c>
      <c r="B60" s="24" t="s">
        <v>63</v>
      </c>
      <c r="C60" s="49">
        <v>508695.39</v>
      </c>
      <c r="D60" s="66"/>
      <c r="E60" s="49">
        <v>511834.37999999989</v>
      </c>
      <c r="F60" s="49"/>
      <c r="G60" s="49">
        <v>543550</v>
      </c>
      <c r="H60" s="49"/>
      <c r="I60" s="49">
        <v>725425.87</v>
      </c>
      <c r="J60" s="49"/>
      <c r="K60" s="49">
        <v>2289505.64</v>
      </c>
      <c r="L60" s="49">
        <f t="shared" si="5"/>
        <v>0</v>
      </c>
      <c r="M60" s="49">
        <v>2437566.94</v>
      </c>
      <c r="N60" s="49">
        <f t="shared" si="2"/>
        <v>-148061.29999999981</v>
      </c>
      <c r="O60" s="132">
        <f t="shared" si="3"/>
        <v>-6.0741429320500973E-2</v>
      </c>
    </row>
    <row r="61" spans="1:15">
      <c r="A61" s="45">
        <v>2240</v>
      </c>
      <c r="B61" s="46" t="s">
        <v>64</v>
      </c>
      <c r="C61" s="64">
        <v>64780.06</v>
      </c>
      <c r="D61" s="64"/>
      <c r="E61" s="64">
        <v>80250.06</v>
      </c>
      <c r="F61" s="64"/>
      <c r="G61" s="64">
        <v>71014.67</v>
      </c>
      <c r="H61" s="64"/>
      <c r="I61" s="64">
        <v>75824.649999999994</v>
      </c>
      <c r="J61" s="64"/>
      <c r="K61" s="64">
        <v>291869.43999999994</v>
      </c>
      <c r="L61" s="64">
        <f>SUM(L62:L65)</f>
        <v>0</v>
      </c>
      <c r="M61" s="64">
        <v>222730.74999999997</v>
      </c>
      <c r="N61" s="64">
        <f t="shared" si="2"/>
        <v>69138.689999999973</v>
      </c>
      <c r="O61" s="136">
        <f t="shared" si="3"/>
        <v>0.31041376190759462</v>
      </c>
    </row>
    <row r="62" spans="1:15" ht="12.75" customHeight="1">
      <c r="A62" s="48">
        <v>2242</v>
      </c>
      <c r="B62" s="24" t="s">
        <v>65</v>
      </c>
      <c r="C62" s="49">
        <v>4763.7999999999993</v>
      </c>
      <c r="D62" s="49"/>
      <c r="E62" s="49">
        <v>6967.0200000000023</v>
      </c>
      <c r="F62" s="49"/>
      <c r="G62" s="49">
        <v>6010.17</v>
      </c>
      <c r="H62" s="49"/>
      <c r="I62" s="49">
        <v>7624.48</v>
      </c>
      <c r="J62" s="49"/>
      <c r="K62" s="49">
        <v>25365.47</v>
      </c>
      <c r="L62" s="49">
        <f>D62+F62</f>
        <v>0</v>
      </c>
      <c r="M62" s="49">
        <v>32131.170000000002</v>
      </c>
      <c r="N62" s="49">
        <f t="shared" si="2"/>
        <v>-6765.7000000000007</v>
      </c>
      <c r="O62" s="132">
        <f t="shared" si="3"/>
        <v>-0.21056500588058269</v>
      </c>
    </row>
    <row r="63" spans="1:15" ht="12.75" customHeight="1">
      <c r="A63" s="48">
        <v>2243</v>
      </c>
      <c r="B63" s="24" t="s">
        <v>66</v>
      </c>
      <c r="C63" s="49">
        <v>5068.7</v>
      </c>
      <c r="D63" s="49"/>
      <c r="E63" s="49">
        <v>18386.330000000002</v>
      </c>
      <c r="F63" s="49"/>
      <c r="G63" s="49">
        <v>8405</v>
      </c>
      <c r="H63" s="49"/>
      <c r="I63" s="49">
        <v>9455</v>
      </c>
      <c r="J63" s="49"/>
      <c r="K63" s="49">
        <v>41315.03</v>
      </c>
      <c r="L63" s="49">
        <f>D63+F63</f>
        <v>0</v>
      </c>
      <c r="M63" s="49">
        <v>39800</v>
      </c>
      <c r="N63" s="49">
        <f t="shared" si="2"/>
        <v>1515.0299999999988</v>
      </c>
      <c r="O63" s="132">
        <f t="shared" si="3"/>
        <v>3.8066080402010094E-2</v>
      </c>
    </row>
    <row r="64" spans="1:15" s="10" customFormat="1" ht="12.75" customHeight="1">
      <c r="A64" s="48">
        <v>2244</v>
      </c>
      <c r="B64" s="24" t="s">
        <v>67</v>
      </c>
      <c r="C64" s="49">
        <v>54047.56</v>
      </c>
      <c r="D64" s="49"/>
      <c r="E64" s="49">
        <v>54896.71</v>
      </c>
      <c r="F64" s="49"/>
      <c r="G64" s="49">
        <v>56548</v>
      </c>
      <c r="H64" s="49"/>
      <c r="I64" s="49">
        <v>57459.67</v>
      </c>
      <c r="J64" s="49"/>
      <c r="K64" s="49">
        <v>222951.94</v>
      </c>
      <c r="L64" s="49">
        <f>D64+F64</f>
        <v>0</v>
      </c>
      <c r="M64" s="49">
        <v>147808.56</v>
      </c>
      <c r="N64" s="49">
        <f t="shared" si="2"/>
        <v>75143.38</v>
      </c>
      <c r="O64" s="132">
        <f t="shared" si="3"/>
        <v>0.50838314100347093</v>
      </c>
    </row>
    <row r="65" spans="1:15" ht="12.75" customHeight="1">
      <c r="A65" s="48">
        <v>2247</v>
      </c>
      <c r="B65" s="24" t="s">
        <v>68</v>
      </c>
      <c r="C65" s="49">
        <v>900</v>
      </c>
      <c r="D65" s="49"/>
      <c r="E65" s="49">
        <v>0</v>
      </c>
      <c r="F65" s="49"/>
      <c r="G65" s="49">
        <v>51.5</v>
      </c>
      <c r="H65" s="49"/>
      <c r="I65" s="49">
        <v>1285.5</v>
      </c>
      <c r="J65" s="49"/>
      <c r="K65" s="49">
        <v>2237</v>
      </c>
      <c r="L65" s="49">
        <f>D65+F65</f>
        <v>0</v>
      </c>
      <c r="M65" s="49">
        <v>2991.02</v>
      </c>
      <c r="N65" s="49">
        <f t="shared" si="2"/>
        <v>-754.02</v>
      </c>
      <c r="O65" s="132">
        <f t="shared" si="3"/>
        <v>-0.25209460317884869</v>
      </c>
    </row>
    <row r="66" spans="1:15" ht="12.75" customHeight="1">
      <c r="A66" s="45">
        <v>2250</v>
      </c>
      <c r="B66" s="46" t="s">
        <v>69</v>
      </c>
      <c r="C66" s="64">
        <v>171832.47</v>
      </c>
      <c r="D66" s="64"/>
      <c r="E66" s="64">
        <v>113172.23</v>
      </c>
      <c r="F66" s="64"/>
      <c r="G66" s="64">
        <v>383694</v>
      </c>
      <c r="H66" s="64"/>
      <c r="I66" s="64">
        <v>161923.63</v>
      </c>
      <c r="J66" s="64"/>
      <c r="K66" s="64">
        <v>830622.33</v>
      </c>
      <c r="L66" s="64">
        <f>D66+F66</f>
        <v>0</v>
      </c>
      <c r="M66" s="64">
        <v>831099.36</v>
      </c>
      <c r="N66" s="64">
        <f t="shared" si="2"/>
        <v>-477.03000000002794</v>
      </c>
      <c r="O66" s="136">
        <f t="shared" si="3"/>
        <v>-5.739746929898093E-4</v>
      </c>
    </row>
    <row r="67" spans="1:15" ht="12.75" customHeight="1">
      <c r="A67" s="45">
        <v>2260</v>
      </c>
      <c r="B67" s="46" t="s">
        <v>70</v>
      </c>
      <c r="C67" s="64">
        <v>201866.18</v>
      </c>
      <c r="D67" s="64"/>
      <c r="E67" s="64">
        <v>116099.43</v>
      </c>
      <c r="F67" s="64"/>
      <c r="G67" s="64">
        <v>59352.9</v>
      </c>
      <c r="H67" s="64"/>
      <c r="I67" s="64">
        <v>222132.57</v>
      </c>
      <c r="J67" s="64"/>
      <c r="K67" s="64">
        <v>599451.08000000007</v>
      </c>
      <c r="L67" s="64">
        <f>SUM(L68:L71)</f>
        <v>0</v>
      </c>
      <c r="M67" s="64">
        <v>721820.47</v>
      </c>
      <c r="N67" s="64">
        <f t="shared" si="2"/>
        <v>-122369.3899999999</v>
      </c>
      <c r="O67" s="136">
        <f t="shared" si="3"/>
        <v>-0.16952884420138414</v>
      </c>
    </row>
    <row r="68" spans="1:15" s="3" customFormat="1" ht="12.75" customHeight="1">
      <c r="A68" s="48">
        <v>2261</v>
      </c>
      <c r="B68" s="24" t="s">
        <v>71</v>
      </c>
      <c r="C68" s="49">
        <v>1934.75</v>
      </c>
      <c r="D68" s="49"/>
      <c r="E68" s="49">
        <v>1455</v>
      </c>
      <c r="F68" s="49"/>
      <c r="G68" s="49">
        <v>2450.19</v>
      </c>
      <c r="H68" s="49"/>
      <c r="I68" s="49">
        <v>4515.78</v>
      </c>
      <c r="J68" s="49"/>
      <c r="K68" s="49">
        <v>10355.720000000001</v>
      </c>
      <c r="L68" s="49">
        <f>D68+F68</f>
        <v>0</v>
      </c>
      <c r="M68" s="49">
        <v>8489.619999999999</v>
      </c>
      <c r="N68" s="49">
        <f t="shared" si="2"/>
        <v>1866.1000000000022</v>
      </c>
      <c r="O68" s="132">
        <f t="shared" si="3"/>
        <v>0.21980960278551964</v>
      </c>
    </row>
    <row r="69" spans="1:15" ht="12.75" customHeight="1">
      <c r="A69" s="48">
        <v>2262</v>
      </c>
      <c r="B69" s="24" t="s">
        <v>72</v>
      </c>
      <c r="C69" s="49">
        <v>47410.539999999994</v>
      </c>
      <c r="D69" s="49"/>
      <c r="E69" s="49">
        <v>47939.95</v>
      </c>
      <c r="F69" s="49"/>
      <c r="G69" s="49">
        <v>48453.74</v>
      </c>
      <c r="H69" s="49"/>
      <c r="I69" s="49">
        <v>50020.01</v>
      </c>
      <c r="J69" s="49"/>
      <c r="K69" s="49">
        <v>193824.24</v>
      </c>
      <c r="L69" s="49">
        <f>D69+F69</f>
        <v>0</v>
      </c>
      <c r="M69" s="49">
        <v>205136.74000000002</v>
      </c>
      <c r="N69" s="49">
        <f t="shared" si="2"/>
        <v>-11312.500000000029</v>
      </c>
      <c r="O69" s="132">
        <f t="shared" si="3"/>
        <v>-5.5146143006854942E-2</v>
      </c>
    </row>
    <row r="70" spans="1:15" s="10" customFormat="1" ht="12.75" customHeight="1">
      <c r="A70" s="48">
        <v>2263</v>
      </c>
      <c r="B70" s="24" t="s">
        <v>73</v>
      </c>
      <c r="C70" s="49">
        <v>44.4</v>
      </c>
      <c r="D70" s="49"/>
      <c r="E70" s="49">
        <v>10950.02</v>
      </c>
      <c r="F70" s="49"/>
      <c r="G70" s="49">
        <v>0</v>
      </c>
      <c r="H70" s="49"/>
      <c r="I70" s="49">
        <v>0</v>
      </c>
      <c r="J70" s="49"/>
      <c r="K70" s="49">
        <v>10994.42</v>
      </c>
      <c r="L70" s="49">
        <f>D70+F70</f>
        <v>0</v>
      </c>
      <c r="M70" s="49">
        <v>12000</v>
      </c>
      <c r="N70" s="49">
        <f t="shared" si="2"/>
        <v>-1005.5799999999999</v>
      </c>
      <c r="O70" s="132">
        <f t="shared" si="3"/>
        <v>-8.3798333333333308E-2</v>
      </c>
    </row>
    <row r="71" spans="1:15" s="10" customFormat="1" ht="12.75" customHeight="1">
      <c r="A71" s="48">
        <v>2264</v>
      </c>
      <c r="B71" s="24" t="s">
        <v>74</v>
      </c>
      <c r="C71" s="49">
        <v>152476.49</v>
      </c>
      <c r="D71" s="49"/>
      <c r="E71" s="49">
        <v>55754.46</v>
      </c>
      <c r="F71" s="49"/>
      <c r="G71" s="49">
        <v>8448.9699999999993</v>
      </c>
      <c r="H71" s="49"/>
      <c r="I71" s="49">
        <v>167596.78</v>
      </c>
      <c r="J71" s="49"/>
      <c r="K71" s="49">
        <v>384276.69999999995</v>
      </c>
      <c r="L71" s="49">
        <f>D71+F71</f>
        <v>0</v>
      </c>
      <c r="M71" s="49">
        <v>496194.10999999993</v>
      </c>
      <c r="N71" s="49">
        <f t="shared" si="2"/>
        <v>-111917.40999999997</v>
      </c>
      <c r="O71" s="132">
        <f t="shared" si="3"/>
        <v>-0.22555166968829998</v>
      </c>
    </row>
    <row r="72" spans="1:15" s="10" customFormat="1">
      <c r="A72" s="45">
        <v>2270</v>
      </c>
      <c r="B72" s="46" t="s">
        <v>75</v>
      </c>
      <c r="C72" s="64">
        <v>13551.75</v>
      </c>
      <c r="D72" s="64"/>
      <c r="E72" s="64">
        <v>17081.66</v>
      </c>
      <c r="F72" s="64"/>
      <c r="G72" s="64">
        <v>12126.009999999998</v>
      </c>
      <c r="H72" s="64"/>
      <c r="I72" s="64">
        <v>25459.45</v>
      </c>
      <c r="J72" s="64"/>
      <c r="K72" s="64">
        <v>68218.87</v>
      </c>
      <c r="L72" s="64">
        <f>L73</f>
        <v>0</v>
      </c>
      <c r="M72" s="64">
        <v>39872.26</v>
      </c>
      <c r="N72" s="64">
        <f t="shared" si="2"/>
        <v>28346.609999999993</v>
      </c>
      <c r="O72" s="136">
        <f t="shared" si="3"/>
        <v>0.71093562291176848</v>
      </c>
    </row>
    <row r="73" spans="1:15" s="10" customFormat="1" ht="12.75" customHeight="1">
      <c r="A73" s="48">
        <v>2276</v>
      </c>
      <c r="B73" s="24" t="s">
        <v>76</v>
      </c>
      <c r="C73" s="49">
        <v>13551.75</v>
      </c>
      <c r="D73" s="49"/>
      <c r="E73" s="49">
        <v>17081.66</v>
      </c>
      <c r="F73" s="49"/>
      <c r="G73" s="49">
        <v>12126.009999999998</v>
      </c>
      <c r="H73" s="49"/>
      <c r="I73" s="49">
        <v>25459.45</v>
      </c>
      <c r="J73" s="49"/>
      <c r="K73" s="49">
        <v>68218.87</v>
      </c>
      <c r="L73" s="49">
        <f>D73+F73</f>
        <v>0</v>
      </c>
      <c r="M73" s="49">
        <v>39872.26</v>
      </c>
      <c r="N73" s="49">
        <f t="shared" si="2"/>
        <v>28346.609999999993</v>
      </c>
      <c r="O73" s="132">
        <f t="shared" si="3"/>
        <v>0.71093562291176848</v>
      </c>
    </row>
    <row r="74" spans="1:15" s="10" customFormat="1" ht="12.75" customHeight="1">
      <c r="A74" s="55">
        <v>2300</v>
      </c>
      <c r="B74" s="46" t="s">
        <v>77</v>
      </c>
      <c r="C74" s="65">
        <v>111598.36000000002</v>
      </c>
      <c r="D74" s="65"/>
      <c r="E74" s="65">
        <v>115744.60999999999</v>
      </c>
      <c r="F74" s="65"/>
      <c r="G74" s="65">
        <v>162961.98000000004</v>
      </c>
      <c r="H74" s="65"/>
      <c r="I74" s="65">
        <v>251805.36</v>
      </c>
      <c r="J74" s="65"/>
      <c r="K74" s="65">
        <v>642110.31000000006</v>
      </c>
      <c r="L74" s="65">
        <f>L75+L79+L82+L83+L81</f>
        <v>0</v>
      </c>
      <c r="M74" s="65">
        <v>860021.74</v>
      </c>
      <c r="N74" s="65">
        <f t="shared" si="2"/>
        <v>-217911.42999999993</v>
      </c>
      <c r="O74" s="137">
        <f t="shared" si="3"/>
        <v>-0.25337897853605418</v>
      </c>
    </row>
    <row r="75" spans="1:15" s="10" customFormat="1" ht="12.75" customHeight="1">
      <c r="A75" s="45">
        <v>2310</v>
      </c>
      <c r="B75" s="46" t="s">
        <v>78</v>
      </c>
      <c r="C75" s="64">
        <v>18229.760000000002</v>
      </c>
      <c r="D75" s="64"/>
      <c r="E75" s="64">
        <v>29909.89</v>
      </c>
      <c r="F75" s="64"/>
      <c r="G75" s="64">
        <v>33221.660000000003</v>
      </c>
      <c r="H75" s="64"/>
      <c r="I75" s="64">
        <v>43412.779999999992</v>
      </c>
      <c r="J75" s="64"/>
      <c r="K75" s="64">
        <v>124774.09</v>
      </c>
      <c r="L75" s="64">
        <f>SUM(L76:L78)</f>
        <v>0</v>
      </c>
      <c r="M75" s="64">
        <v>183643.63</v>
      </c>
      <c r="N75" s="64">
        <f t="shared" ref="N75:N105" si="6">K75-M75</f>
        <v>-58869.540000000008</v>
      </c>
      <c r="O75" s="136">
        <f t="shared" ref="O75:O105" si="7">IFERROR(K75/M75-1,0)</f>
        <v>-0.32056401847425908</v>
      </c>
    </row>
    <row r="76" spans="1:15" ht="12.75" customHeight="1">
      <c r="A76" s="48">
        <v>2311</v>
      </c>
      <c r="B76" s="24" t="s">
        <v>79</v>
      </c>
      <c r="C76" s="49">
        <v>3238.7400000000011</v>
      </c>
      <c r="D76" s="49"/>
      <c r="E76" s="49">
        <v>3089.13</v>
      </c>
      <c r="F76" s="49"/>
      <c r="G76" s="49">
        <v>4673.1900000000005</v>
      </c>
      <c r="H76" s="49"/>
      <c r="I76" s="49">
        <v>9243.369999999999</v>
      </c>
      <c r="J76" s="49"/>
      <c r="K76" s="49">
        <v>20244.43</v>
      </c>
      <c r="L76" s="49">
        <f>D76+F76</f>
        <v>0</v>
      </c>
      <c r="M76" s="49">
        <v>32837.369999999995</v>
      </c>
      <c r="N76" s="49">
        <f t="shared" si="6"/>
        <v>-12592.939999999995</v>
      </c>
      <c r="O76" s="132">
        <f t="shared" si="7"/>
        <v>-0.38349417142724884</v>
      </c>
    </row>
    <row r="77" spans="1:15" ht="12.75" customHeight="1">
      <c r="A77" s="48">
        <v>2312</v>
      </c>
      <c r="B77" s="24" t="s">
        <v>80</v>
      </c>
      <c r="C77" s="49">
        <v>11420.3</v>
      </c>
      <c r="D77" s="49"/>
      <c r="E77" s="49">
        <v>25263.05</v>
      </c>
      <c r="F77" s="49"/>
      <c r="G77" s="49">
        <v>22755.47</v>
      </c>
      <c r="H77" s="49"/>
      <c r="I77" s="49">
        <v>26968.03</v>
      </c>
      <c r="J77" s="49"/>
      <c r="K77" s="49">
        <v>86406.85</v>
      </c>
      <c r="L77" s="49">
        <f>D77+F77</f>
        <v>0</v>
      </c>
      <c r="M77" s="49">
        <v>126324.84</v>
      </c>
      <c r="N77" s="49">
        <f t="shared" si="6"/>
        <v>-39917.989999999991</v>
      </c>
      <c r="O77" s="132">
        <f t="shared" si="7"/>
        <v>-0.31599477980736002</v>
      </c>
    </row>
    <row r="78" spans="1:15" ht="12.75" customHeight="1">
      <c r="A78" s="48">
        <v>2314</v>
      </c>
      <c r="B78" s="24" t="s">
        <v>81</v>
      </c>
      <c r="C78" s="49">
        <v>3570.72</v>
      </c>
      <c r="D78" s="49"/>
      <c r="E78" s="49">
        <v>1557.71</v>
      </c>
      <c r="F78" s="49"/>
      <c r="G78" s="49">
        <v>5793</v>
      </c>
      <c r="H78" s="49"/>
      <c r="I78" s="49">
        <v>7201.3799999999992</v>
      </c>
      <c r="J78" s="49"/>
      <c r="K78" s="49">
        <v>18122.809999999998</v>
      </c>
      <c r="L78" s="49">
        <f>D78+F78</f>
        <v>0</v>
      </c>
      <c r="M78" s="49">
        <v>24481.42</v>
      </c>
      <c r="N78" s="49">
        <f t="shared" si="6"/>
        <v>-6358.6100000000006</v>
      </c>
      <c r="O78" s="132">
        <f t="shared" si="7"/>
        <v>-0.25973207436496748</v>
      </c>
    </row>
    <row r="79" spans="1:15" ht="12.75" customHeight="1">
      <c r="A79" s="45">
        <v>2320</v>
      </c>
      <c r="B79" s="46" t="s">
        <v>82</v>
      </c>
      <c r="C79" s="64">
        <v>26721.80000000001</v>
      </c>
      <c r="D79" s="64"/>
      <c r="E79" s="64">
        <v>25122.059999999979</v>
      </c>
      <c r="F79" s="64"/>
      <c r="G79" s="64">
        <v>19857.120000000003</v>
      </c>
      <c r="H79" s="64"/>
      <c r="I79" s="64">
        <v>20440.739999999998</v>
      </c>
      <c r="J79" s="64"/>
      <c r="K79" s="64">
        <v>92141.719999999972</v>
      </c>
      <c r="L79" s="64">
        <f>L80</f>
        <v>0</v>
      </c>
      <c r="M79" s="64">
        <v>111468.61</v>
      </c>
      <c r="N79" s="64">
        <f t="shared" si="6"/>
        <v>-19326.890000000029</v>
      </c>
      <c r="O79" s="136">
        <f t="shared" si="7"/>
        <v>-0.17338414823688952</v>
      </c>
    </row>
    <row r="80" spans="1:15" s="10" customFormat="1" ht="12.75" customHeight="1">
      <c r="A80" s="48">
        <v>2322</v>
      </c>
      <c r="B80" s="24" t="s">
        <v>83</v>
      </c>
      <c r="C80" s="49">
        <v>26721.80000000001</v>
      </c>
      <c r="D80" s="49"/>
      <c r="E80" s="49">
        <v>25122.059999999979</v>
      </c>
      <c r="F80" s="49"/>
      <c r="G80" s="49">
        <v>19857.120000000003</v>
      </c>
      <c r="H80" s="49"/>
      <c r="I80" s="49">
        <v>20440.739999999998</v>
      </c>
      <c r="J80" s="49"/>
      <c r="K80" s="49">
        <v>92141.719999999972</v>
      </c>
      <c r="L80" s="49">
        <f>D80+F80</f>
        <v>0</v>
      </c>
      <c r="M80" s="49">
        <v>111468.61</v>
      </c>
      <c r="N80" s="49">
        <f t="shared" si="6"/>
        <v>-19326.890000000029</v>
      </c>
      <c r="O80" s="132">
        <f t="shared" si="7"/>
        <v>-0.17338414823688952</v>
      </c>
    </row>
    <row r="81" spans="1:15" s="10" customFormat="1" ht="12.75" customHeight="1">
      <c r="A81" s="45">
        <v>2340</v>
      </c>
      <c r="B81" s="46" t="s">
        <v>84</v>
      </c>
      <c r="C81" s="64">
        <v>0</v>
      </c>
      <c r="D81" s="64"/>
      <c r="E81" s="64">
        <v>19.11</v>
      </c>
      <c r="F81" s="64"/>
      <c r="G81" s="64">
        <v>-19.11</v>
      </c>
      <c r="H81" s="64"/>
      <c r="I81" s="64"/>
      <c r="J81" s="64"/>
      <c r="K81" s="64">
        <v>0</v>
      </c>
      <c r="L81" s="64">
        <f>D81+F81</f>
        <v>0</v>
      </c>
      <c r="M81" s="64">
        <v>0</v>
      </c>
      <c r="N81" s="64">
        <f t="shared" si="6"/>
        <v>0</v>
      </c>
      <c r="O81" s="136">
        <f t="shared" si="7"/>
        <v>0</v>
      </c>
    </row>
    <row r="82" spans="1:15" s="10" customFormat="1">
      <c r="A82" s="45">
        <v>2350</v>
      </c>
      <c r="B82" s="46" t="s">
        <v>85</v>
      </c>
      <c r="C82" s="64">
        <v>18565.400000000001</v>
      </c>
      <c r="D82" s="64"/>
      <c r="E82" s="64">
        <v>16849.86</v>
      </c>
      <c r="F82" s="64"/>
      <c r="G82" s="64">
        <v>22593.57</v>
      </c>
      <c r="H82" s="64"/>
      <c r="I82" s="64">
        <v>19385</v>
      </c>
      <c r="J82" s="64"/>
      <c r="K82" s="64">
        <v>77393.83</v>
      </c>
      <c r="L82" s="64">
        <f>D82+F82</f>
        <v>0</v>
      </c>
      <c r="M82" s="64">
        <v>77925</v>
      </c>
      <c r="N82" s="64">
        <f t="shared" si="6"/>
        <v>-531.16999999999825</v>
      </c>
      <c r="O82" s="136">
        <f t="shared" si="7"/>
        <v>-6.8164260506897723E-3</v>
      </c>
    </row>
    <row r="83" spans="1:15">
      <c r="A83" s="45">
        <v>2390</v>
      </c>
      <c r="B83" s="46" t="s">
        <v>86</v>
      </c>
      <c r="C83" s="64">
        <v>48081.400000000009</v>
      </c>
      <c r="D83" s="64"/>
      <c r="E83" s="64">
        <v>43843.69</v>
      </c>
      <c r="F83" s="64"/>
      <c r="G83" s="64">
        <v>87308.74</v>
      </c>
      <c r="H83" s="64"/>
      <c r="I83" s="64">
        <v>168566.84</v>
      </c>
      <c r="J83" s="64"/>
      <c r="K83" s="64">
        <v>347800.67000000004</v>
      </c>
      <c r="L83" s="64">
        <f>D83+F83</f>
        <v>0</v>
      </c>
      <c r="M83" s="64">
        <v>486984.50000000006</v>
      </c>
      <c r="N83" s="64">
        <f t="shared" si="6"/>
        <v>-139183.83000000002</v>
      </c>
      <c r="O83" s="136">
        <f t="shared" si="7"/>
        <v>-0.28580751543426952</v>
      </c>
    </row>
    <row r="84" spans="1:15" s="10" customFormat="1" ht="12.75" customHeight="1">
      <c r="A84" s="55">
        <v>2400</v>
      </c>
      <c r="B84" s="67" t="s">
        <v>87</v>
      </c>
      <c r="C84" s="68">
        <v>0</v>
      </c>
      <c r="D84" s="68"/>
      <c r="E84" s="68">
        <v>148.19999999999999</v>
      </c>
      <c r="F84" s="68"/>
      <c r="G84" s="68">
        <v>0</v>
      </c>
      <c r="H84" s="68"/>
      <c r="I84" s="68">
        <v>140</v>
      </c>
      <c r="J84" s="68"/>
      <c r="K84" s="68">
        <v>288.2</v>
      </c>
      <c r="L84" s="68">
        <f>D84+F84</f>
        <v>0</v>
      </c>
      <c r="M84" s="68">
        <v>290</v>
      </c>
      <c r="N84" s="68">
        <f t="shared" si="6"/>
        <v>-1.8000000000000114</v>
      </c>
      <c r="O84" s="137">
        <f t="shared" si="7"/>
        <v>-6.2068965517241281E-3</v>
      </c>
    </row>
    <row r="85" spans="1:15" s="10" customFormat="1" ht="12.75" customHeight="1">
      <c r="A85" s="55">
        <v>2500</v>
      </c>
      <c r="B85" s="67" t="s">
        <v>88</v>
      </c>
      <c r="C85" s="65">
        <v>281156.56</v>
      </c>
      <c r="D85" s="65"/>
      <c r="E85" s="65">
        <v>242740.69</v>
      </c>
      <c r="F85" s="65"/>
      <c r="G85" s="65">
        <v>142837.03</v>
      </c>
      <c r="H85" s="65"/>
      <c r="I85" s="65">
        <v>291259</v>
      </c>
      <c r="J85" s="65"/>
      <c r="K85" s="65">
        <v>957993.28</v>
      </c>
      <c r="L85" s="65">
        <f>L86</f>
        <v>0</v>
      </c>
      <c r="M85" s="65">
        <v>922736</v>
      </c>
      <c r="N85" s="65">
        <f t="shared" si="6"/>
        <v>35257.280000000028</v>
      </c>
      <c r="O85" s="137">
        <f t="shared" si="7"/>
        <v>3.8209498708189571E-2</v>
      </c>
    </row>
    <row r="86" spans="1:15" s="10" customFormat="1">
      <c r="A86" s="45">
        <v>2510</v>
      </c>
      <c r="B86" s="69" t="s">
        <v>89</v>
      </c>
      <c r="C86" s="64">
        <v>281156.56</v>
      </c>
      <c r="D86" s="64"/>
      <c r="E86" s="64">
        <v>242740.69</v>
      </c>
      <c r="F86" s="64"/>
      <c r="G86" s="64">
        <v>142837.03</v>
      </c>
      <c r="H86" s="64"/>
      <c r="I86" s="64">
        <v>291259</v>
      </c>
      <c r="J86" s="64"/>
      <c r="K86" s="64">
        <v>957993.28</v>
      </c>
      <c r="L86" s="64">
        <f>SUM(L87:L90)</f>
        <v>0</v>
      </c>
      <c r="M86" s="64">
        <v>922736</v>
      </c>
      <c r="N86" s="64">
        <f t="shared" si="6"/>
        <v>35257.280000000028</v>
      </c>
      <c r="O86" s="136">
        <f t="shared" si="7"/>
        <v>3.8209498708189571E-2</v>
      </c>
    </row>
    <row r="87" spans="1:15" s="10" customFormat="1" ht="12.75" customHeight="1">
      <c r="A87" s="48">
        <v>2512</v>
      </c>
      <c r="B87" s="24" t="s">
        <v>90</v>
      </c>
      <c r="C87" s="49">
        <v>266531.28999999998</v>
      </c>
      <c r="D87" s="49"/>
      <c r="E87" s="49">
        <v>230361.54</v>
      </c>
      <c r="F87" s="49"/>
      <c r="G87" s="49">
        <v>130733.79</v>
      </c>
      <c r="H87" s="49"/>
      <c r="I87" s="49">
        <v>270000</v>
      </c>
      <c r="J87" s="49"/>
      <c r="K87" s="49">
        <v>897626.62</v>
      </c>
      <c r="L87" s="49">
        <f>D87+F87</f>
        <v>0</v>
      </c>
      <c r="M87" s="49">
        <v>838000</v>
      </c>
      <c r="N87" s="49">
        <f t="shared" si="6"/>
        <v>59626.619999999995</v>
      </c>
      <c r="O87" s="132">
        <f t="shared" si="7"/>
        <v>7.1153484486873531E-2</v>
      </c>
    </row>
    <row r="88" spans="1:15" s="10" customFormat="1" ht="12.75" customHeight="1">
      <c r="A88" s="48">
        <v>2513</v>
      </c>
      <c r="B88" s="24" t="s">
        <v>91</v>
      </c>
      <c r="C88" s="49">
        <v>11773.18</v>
      </c>
      <c r="D88" s="49"/>
      <c r="E88" s="49">
        <v>11417.46</v>
      </c>
      <c r="F88" s="49"/>
      <c r="G88" s="49">
        <v>11415.53</v>
      </c>
      <c r="H88" s="49"/>
      <c r="I88" s="49">
        <v>19300</v>
      </c>
      <c r="J88" s="49"/>
      <c r="K88" s="49">
        <v>53906.17</v>
      </c>
      <c r="L88" s="49">
        <f>D88+F88</f>
        <v>0</v>
      </c>
      <c r="M88" s="49">
        <v>77200</v>
      </c>
      <c r="N88" s="49">
        <f t="shared" si="6"/>
        <v>-23293.83</v>
      </c>
      <c r="O88" s="132">
        <f t="shared" si="7"/>
        <v>-0.30173354922279794</v>
      </c>
    </row>
    <row r="89" spans="1:15">
      <c r="A89" s="70">
        <v>2519</v>
      </c>
      <c r="B89" s="28" t="s">
        <v>92</v>
      </c>
      <c r="C89" s="49">
        <v>2795.2</v>
      </c>
      <c r="D89" s="49"/>
      <c r="E89" s="49">
        <v>931.69</v>
      </c>
      <c r="F89" s="49"/>
      <c r="G89" s="49">
        <v>685.8</v>
      </c>
      <c r="H89" s="49"/>
      <c r="I89" s="49">
        <v>1959</v>
      </c>
      <c r="J89" s="49"/>
      <c r="K89" s="49">
        <v>6371.69</v>
      </c>
      <c r="L89" s="49">
        <f>D89+F89</f>
        <v>0</v>
      </c>
      <c r="M89" s="49">
        <v>7536</v>
      </c>
      <c r="N89" s="49">
        <f t="shared" si="6"/>
        <v>-1164.3100000000004</v>
      </c>
      <c r="O89" s="132">
        <f t="shared" si="7"/>
        <v>-0.15449973460721877</v>
      </c>
    </row>
    <row r="90" spans="1:15" s="10" customFormat="1">
      <c r="A90" s="71">
        <v>2520</v>
      </c>
      <c r="B90" s="25" t="s">
        <v>93</v>
      </c>
      <c r="C90" s="49">
        <v>56.89</v>
      </c>
      <c r="D90" s="49"/>
      <c r="E90" s="49">
        <v>30</v>
      </c>
      <c r="F90" s="49"/>
      <c r="G90" s="49">
        <v>1.91</v>
      </c>
      <c r="H90" s="49"/>
      <c r="I90" s="49">
        <v>0</v>
      </c>
      <c r="J90" s="49"/>
      <c r="K90" s="49">
        <v>88.8</v>
      </c>
      <c r="L90" s="49">
        <f>D90+F90</f>
        <v>0</v>
      </c>
      <c r="M90" s="49">
        <v>0</v>
      </c>
      <c r="N90" s="49">
        <f t="shared" si="6"/>
        <v>88.8</v>
      </c>
      <c r="O90" s="132">
        <f t="shared" si="7"/>
        <v>0</v>
      </c>
    </row>
    <row r="91" spans="1:15" s="10" customFormat="1">
      <c r="A91" s="38">
        <v>4000</v>
      </c>
      <c r="B91" s="39" t="s">
        <v>94</v>
      </c>
      <c r="C91" s="62">
        <v>0</v>
      </c>
      <c r="D91" s="62"/>
      <c r="E91" s="62">
        <v>0</v>
      </c>
      <c r="F91" s="62"/>
      <c r="G91" s="62">
        <v>0</v>
      </c>
      <c r="H91" s="62"/>
      <c r="I91" s="62">
        <v>6000</v>
      </c>
      <c r="J91" s="62"/>
      <c r="K91" s="62">
        <v>6000</v>
      </c>
      <c r="L91" s="62">
        <f>L92</f>
        <v>0</v>
      </c>
      <c r="M91" s="62"/>
      <c r="N91" s="62">
        <f t="shared" si="6"/>
        <v>6000</v>
      </c>
      <c r="O91" s="134">
        <f t="shared" si="7"/>
        <v>0</v>
      </c>
    </row>
    <row r="92" spans="1:15" s="10" customFormat="1" ht="12.75" customHeight="1">
      <c r="A92" s="42">
        <v>4200</v>
      </c>
      <c r="B92" s="43" t="s">
        <v>95</v>
      </c>
      <c r="C92" s="56">
        <v>0</v>
      </c>
      <c r="D92" s="56"/>
      <c r="E92" s="56">
        <v>0</v>
      </c>
      <c r="F92" s="56"/>
      <c r="G92" s="56">
        <v>0</v>
      </c>
      <c r="H92" s="56"/>
      <c r="I92" s="56">
        <v>6000</v>
      </c>
      <c r="J92" s="56"/>
      <c r="K92" s="56">
        <v>6000</v>
      </c>
      <c r="L92" s="56">
        <f>L93+L94</f>
        <v>0</v>
      </c>
      <c r="M92" s="56"/>
      <c r="N92" s="56">
        <f t="shared" si="6"/>
        <v>6000</v>
      </c>
      <c r="O92" s="133">
        <f t="shared" si="7"/>
        <v>0</v>
      </c>
    </row>
    <row r="93" spans="1:15" s="72" customFormat="1">
      <c r="A93" s="48">
        <v>4230</v>
      </c>
      <c r="B93" s="24" t="s">
        <v>96</v>
      </c>
      <c r="C93" s="49">
        <v>0</v>
      </c>
      <c r="D93" s="49"/>
      <c r="E93" s="49">
        <v>0</v>
      </c>
      <c r="F93" s="49"/>
      <c r="G93" s="49">
        <v>0</v>
      </c>
      <c r="H93" s="49"/>
      <c r="I93" s="49">
        <v>6000</v>
      </c>
      <c r="J93" s="49"/>
      <c r="K93" s="49">
        <v>6000</v>
      </c>
      <c r="L93" s="49">
        <f>D93+F93</f>
        <v>0</v>
      </c>
      <c r="M93" s="49"/>
      <c r="N93" s="49">
        <f t="shared" si="6"/>
        <v>6000</v>
      </c>
      <c r="O93" s="132">
        <f t="shared" si="7"/>
        <v>0</v>
      </c>
    </row>
    <row r="94" spans="1:15" s="73" customFormat="1">
      <c r="A94" s="70" t="s">
        <v>97</v>
      </c>
      <c r="B94" s="28" t="s">
        <v>98</v>
      </c>
      <c r="C94" s="49">
        <v>0</v>
      </c>
      <c r="D94" s="49"/>
      <c r="E94" s="49">
        <v>0</v>
      </c>
      <c r="F94" s="49"/>
      <c r="G94" s="49">
        <v>0</v>
      </c>
      <c r="H94" s="49"/>
      <c r="I94" s="49">
        <v>0</v>
      </c>
      <c r="J94" s="49"/>
      <c r="K94" s="49">
        <v>0</v>
      </c>
      <c r="L94" s="49">
        <f>D94+F94</f>
        <v>0</v>
      </c>
      <c r="M94" s="49"/>
      <c r="N94" s="49">
        <f t="shared" si="6"/>
        <v>0</v>
      </c>
      <c r="O94" s="132">
        <f t="shared" si="7"/>
        <v>0</v>
      </c>
    </row>
    <row r="95" spans="1:15" s="73" customFormat="1">
      <c r="A95" s="71" t="s">
        <v>121</v>
      </c>
      <c r="B95" s="25" t="s">
        <v>122</v>
      </c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>
        <f t="shared" si="6"/>
        <v>0</v>
      </c>
      <c r="O95" s="126">
        <f t="shared" si="7"/>
        <v>0</v>
      </c>
    </row>
    <row r="96" spans="1:15" s="73" customFormat="1">
      <c r="A96" s="74">
        <v>5000</v>
      </c>
      <c r="B96" s="75" t="s">
        <v>99</v>
      </c>
      <c r="C96" s="62">
        <v>1656448.99</v>
      </c>
      <c r="D96" s="62"/>
      <c r="E96" s="62">
        <v>1517846.13</v>
      </c>
      <c r="F96" s="62"/>
      <c r="G96" s="62">
        <v>2350148.96</v>
      </c>
      <c r="H96" s="62"/>
      <c r="I96" s="62">
        <v>6142691.9099999992</v>
      </c>
      <c r="J96" s="62"/>
      <c r="K96" s="62">
        <v>11667135.989999998</v>
      </c>
      <c r="L96" s="62">
        <f>L97+L99</f>
        <v>0</v>
      </c>
      <c r="M96" s="62">
        <v>6520658.7599999998</v>
      </c>
      <c r="N96" s="62">
        <f t="shared" si="6"/>
        <v>5146477.2299999986</v>
      </c>
      <c r="O96" s="134">
        <f t="shared" si="7"/>
        <v>0.78925725443114558</v>
      </c>
    </row>
    <row r="97" spans="1:15" s="78" customFormat="1">
      <c r="A97" s="76">
        <v>5100</v>
      </c>
      <c r="B97" s="77" t="s">
        <v>100</v>
      </c>
      <c r="C97" s="56">
        <v>1348131.98</v>
      </c>
      <c r="D97" s="56"/>
      <c r="E97" s="56">
        <v>1237526.7</v>
      </c>
      <c r="F97" s="56"/>
      <c r="G97" s="56">
        <v>503230.18999999994</v>
      </c>
      <c r="H97" s="56"/>
      <c r="I97" s="56">
        <v>1184988.97</v>
      </c>
      <c r="J97" s="56"/>
      <c r="K97" s="56">
        <v>4273877.84</v>
      </c>
      <c r="L97" s="56">
        <f>L98</f>
        <v>0</v>
      </c>
      <c r="M97" s="56">
        <v>4293877.84</v>
      </c>
      <c r="N97" s="56">
        <f t="shared" si="6"/>
        <v>-20000</v>
      </c>
      <c r="O97" s="133">
        <f t="shared" si="7"/>
        <v>-4.6577943633347996E-3</v>
      </c>
    </row>
    <row r="98" spans="1:15" s="78" customFormat="1">
      <c r="A98" s="79">
        <v>5120</v>
      </c>
      <c r="B98" s="69" t="s">
        <v>101</v>
      </c>
      <c r="C98" s="80">
        <v>1348131.98</v>
      </c>
      <c r="D98" s="80"/>
      <c r="E98" s="80">
        <v>1237526.7</v>
      </c>
      <c r="F98" s="80"/>
      <c r="G98" s="80">
        <v>503230.18999999994</v>
      </c>
      <c r="H98" s="80"/>
      <c r="I98" s="80">
        <v>1184988.97</v>
      </c>
      <c r="J98" s="80"/>
      <c r="K98" s="80">
        <v>4273877.84</v>
      </c>
      <c r="L98" s="80">
        <f>D98+F98</f>
        <v>0</v>
      </c>
      <c r="M98" s="80">
        <v>4293877.84</v>
      </c>
      <c r="N98" s="80">
        <f t="shared" si="6"/>
        <v>-20000</v>
      </c>
      <c r="O98" s="138">
        <f t="shared" si="7"/>
        <v>-4.6577943633347996E-3</v>
      </c>
    </row>
    <row r="99" spans="1:15" s="78" customFormat="1">
      <c r="A99" s="81">
        <v>5200</v>
      </c>
      <c r="B99" s="69" t="s">
        <v>102</v>
      </c>
      <c r="C99" s="82">
        <v>308317.00999999995</v>
      </c>
      <c r="D99" s="82"/>
      <c r="E99" s="82">
        <v>280319.43</v>
      </c>
      <c r="F99" s="82"/>
      <c r="G99" s="82">
        <v>1846918.7699999998</v>
      </c>
      <c r="H99" s="82"/>
      <c r="I99" s="82">
        <v>4957702.9399999995</v>
      </c>
      <c r="J99" s="82"/>
      <c r="K99" s="82">
        <v>7393258.1499999994</v>
      </c>
      <c r="L99" s="82">
        <f>L100+L101+L102</f>
        <v>0</v>
      </c>
      <c r="M99" s="82">
        <v>2226780.92</v>
      </c>
      <c r="N99" s="82">
        <f t="shared" si="6"/>
        <v>5166477.2299999995</v>
      </c>
      <c r="O99" s="133">
        <f t="shared" si="7"/>
        <v>2.3201551547334076</v>
      </c>
    </row>
    <row r="100" spans="1:15" s="78" customFormat="1" ht="12.65" customHeight="1">
      <c r="A100" s="79">
        <v>5210</v>
      </c>
      <c r="B100" s="69" t="s">
        <v>103</v>
      </c>
      <c r="C100" s="80">
        <v>0</v>
      </c>
      <c r="D100" s="80"/>
      <c r="E100" s="80">
        <v>0</v>
      </c>
      <c r="F100" s="80"/>
      <c r="G100" s="80">
        <v>0</v>
      </c>
      <c r="H100" s="80"/>
      <c r="I100" s="80">
        <v>0</v>
      </c>
      <c r="J100" s="80"/>
      <c r="K100" s="80">
        <v>0</v>
      </c>
      <c r="L100" s="80">
        <f>D100+F100</f>
        <v>0</v>
      </c>
      <c r="M100" s="80">
        <v>0</v>
      </c>
      <c r="N100" s="80">
        <f t="shared" si="6"/>
        <v>0</v>
      </c>
      <c r="O100" s="138">
        <f t="shared" si="7"/>
        <v>0</v>
      </c>
    </row>
    <row r="101" spans="1:15" s="83" customFormat="1" ht="12.75" customHeight="1">
      <c r="A101" s="79">
        <v>5220</v>
      </c>
      <c r="B101" s="69" t="s">
        <v>104</v>
      </c>
      <c r="C101" s="80">
        <v>265731.21999999997</v>
      </c>
      <c r="D101" s="80"/>
      <c r="E101" s="80">
        <v>183714.85</v>
      </c>
      <c r="F101" s="80"/>
      <c r="G101" s="80">
        <v>1638220.8099999998</v>
      </c>
      <c r="H101" s="80"/>
      <c r="I101" s="80">
        <v>1636270.12</v>
      </c>
      <c r="J101" s="80"/>
      <c r="K101" s="80">
        <v>3723937</v>
      </c>
      <c r="L101" s="80">
        <f>D101+F101</f>
        <v>0</v>
      </c>
      <c r="M101" s="80">
        <v>727000</v>
      </c>
      <c r="N101" s="80">
        <f t="shared" si="6"/>
        <v>2996937</v>
      </c>
      <c r="O101" s="138">
        <f t="shared" si="7"/>
        <v>4.1223342503438793</v>
      </c>
    </row>
    <row r="102" spans="1:15" s="83" customFormat="1" ht="12.75" customHeight="1">
      <c r="A102" s="79">
        <v>5230</v>
      </c>
      <c r="B102" s="69" t="s">
        <v>105</v>
      </c>
      <c r="C102" s="80">
        <v>42585.79</v>
      </c>
      <c r="D102" s="80"/>
      <c r="E102" s="80">
        <v>96604.58</v>
      </c>
      <c r="F102" s="80"/>
      <c r="G102" s="80">
        <v>208697.96</v>
      </c>
      <c r="H102" s="80"/>
      <c r="I102" s="80">
        <v>3321432.82</v>
      </c>
      <c r="J102" s="80"/>
      <c r="K102" s="80">
        <v>3669321.15</v>
      </c>
      <c r="L102" s="80">
        <f>SUM(L103:L105)</f>
        <v>0</v>
      </c>
      <c r="M102" s="80">
        <v>1499780.92</v>
      </c>
      <c r="N102" s="80">
        <f t="shared" si="6"/>
        <v>2169540.23</v>
      </c>
      <c r="O102" s="138">
        <f t="shared" si="7"/>
        <v>1.4465714299125767</v>
      </c>
    </row>
    <row r="103" spans="1:15" s="83" customFormat="1" ht="12.75" customHeight="1">
      <c r="A103" s="60">
        <v>5238</v>
      </c>
      <c r="B103" s="59" t="s">
        <v>106</v>
      </c>
      <c r="C103" s="49">
        <v>32660.81</v>
      </c>
      <c r="D103" s="49"/>
      <c r="E103" s="49">
        <v>95034</v>
      </c>
      <c r="F103" s="49"/>
      <c r="G103" s="49">
        <v>14331.119999999999</v>
      </c>
      <c r="H103" s="49"/>
      <c r="I103" s="49">
        <v>115600.07</v>
      </c>
      <c r="J103" s="49"/>
      <c r="K103" s="49">
        <v>257626</v>
      </c>
      <c r="L103" s="49">
        <f>D103+F103</f>
        <v>0</v>
      </c>
      <c r="M103" s="49">
        <v>257626</v>
      </c>
      <c r="N103" s="49">
        <f t="shared" si="6"/>
        <v>0</v>
      </c>
      <c r="O103" s="132">
        <f t="shared" si="7"/>
        <v>0</v>
      </c>
    </row>
    <row r="104" spans="1:15" s="83" customFormat="1">
      <c r="A104" s="84">
        <v>5239</v>
      </c>
      <c r="B104" s="85" t="s">
        <v>107</v>
      </c>
      <c r="C104" s="49">
        <v>9924.98</v>
      </c>
      <c r="D104" s="49"/>
      <c r="E104" s="49">
        <v>1570.58</v>
      </c>
      <c r="F104" s="49"/>
      <c r="G104" s="49">
        <v>12701.31</v>
      </c>
      <c r="H104" s="49"/>
      <c r="I104" s="49">
        <v>852733.5199999999</v>
      </c>
      <c r="J104" s="49"/>
      <c r="K104" s="49">
        <v>876930.3899999999</v>
      </c>
      <c r="L104" s="49">
        <f>D104+F104</f>
        <v>0</v>
      </c>
      <c r="M104" s="49">
        <v>1242154.92</v>
      </c>
      <c r="N104" s="49">
        <f t="shared" si="6"/>
        <v>-365224.53</v>
      </c>
      <c r="O104" s="132">
        <f t="shared" si="7"/>
        <v>-0.29402494336213714</v>
      </c>
    </row>
    <row r="105" spans="1:15" s="83" customFormat="1">
      <c r="A105" s="86">
        <v>5250</v>
      </c>
      <c r="B105" s="87" t="s">
        <v>108</v>
      </c>
      <c r="C105" s="31">
        <v>0</v>
      </c>
      <c r="D105" s="31"/>
      <c r="E105" s="31">
        <v>0</v>
      </c>
      <c r="F105" s="31"/>
      <c r="G105" s="31">
        <v>181665.53</v>
      </c>
      <c r="H105" s="31"/>
      <c r="I105" s="31">
        <v>2353099.23</v>
      </c>
      <c r="J105" s="31"/>
      <c r="K105" s="31">
        <v>2534764.7599999998</v>
      </c>
      <c r="L105" s="31">
        <f>D105+F105</f>
        <v>0</v>
      </c>
      <c r="M105" s="31">
        <v>0</v>
      </c>
      <c r="N105" s="31">
        <f t="shared" si="6"/>
        <v>2534764.7599999998</v>
      </c>
      <c r="O105" s="126">
        <f t="shared" si="7"/>
        <v>0</v>
      </c>
    </row>
    <row r="106" spans="1:15" s="83" customFormat="1">
      <c r="A106" s="88"/>
      <c r="B106" s="89" t="s">
        <v>109</v>
      </c>
      <c r="C106" s="90">
        <v>800686.74000000022</v>
      </c>
      <c r="D106" s="90"/>
      <c r="E106" s="90">
        <v>142237.23000000138</v>
      </c>
      <c r="F106" s="90"/>
      <c r="G106" s="90">
        <v>-813746.47999999952</v>
      </c>
      <c r="H106" s="90"/>
      <c r="I106" s="90">
        <v>-1789589.4899999984</v>
      </c>
      <c r="J106" s="90"/>
      <c r="K106" s="90">
        <v>-1660411.9999999925</v>
      </c>
      <c r="L106" s="90">
        <f>D106+F106</f>
        <v>0</v>
      </c>
      <c r="M106" s="90">
        <v>-1630304.1800000016</v>
      </c>
      <c r="N106" s="90"/>
      <c r="O106" s="90"/>
    </row>
    <row r="107" spans="1:15" s="83" customFormat="1">
      <c r="A107" s="88"/>
      <c r="B107" s="91" t="s">
        <v>110</v>
      </c>
      <c r="C107" s="92">
        <v>800686.74000000022</v>
      </c>
      <c r="D107" s="92"/>
      <c r="E107" s="92">
        <v>142237.23000000138</v>
      </c>
      <c r="F107" s="92"/>
      <c r="G107" s="92">
        <v>-813746.47999999952</v>
      </c>
      <c r="H107" s="92"/>
      <c r="I107" s="92">
        <v>-1789589.4899999984</v>
      </c>
      <c r="J107" s="92"/>
      <c r="K107" s="92">
        <v>-1660411.9999999925</v>
      </c>
      <c r="L107" s="92">
        <f>L106</f>
        <v>0</v>
      </c>
      <c r="M107" s="92">
        <v>-1630304.1800000016</v>
      </c>
      <c r="N107" s="92"/>
      <c r="O107" s="92"/>
    </row>
    <row r="108" spans="1:15">
      <c r="A108" s="88"/>
      <c r="B108" s="91" t="s">
        <v>111</v>
      </c>
      <c r="C108" s="92">
        <v>1724234.9100000004</v>
      </c>
      <c r="D108" s="92"/>
      <c r="E108" s="93">
        <v>2524921.6500000004</v>
      </c>
      <c r="F108" s="92"/>
      <c r="G108" s="93">
        <v>2667158.8800000018</v>
      </c>
      <c r="H108" s="93"/>
      <c r="I108" s="93">
        <v>1853412.4000000022</v>
      </c>
      <c r="J108" s="93"/>
      <c r="K108" s="92">
        <v>1724234.9100000004</v>
      </c>
      <c r="L108" s="92">
        <f>D108</f>
        <v>0</v>
      </c>
      <c r="M108" s="92">
        <v>1724234.9100000004</v>
      </c>
      <c r="N108" s="92"/>
      <c r="O108" s="92"/>
    </row>
    <row r="109" spans="1:15">
      <c r="A109" s="88"/>
      <c r="B109" s="91" t="s">
        <v>112</v>
      </c>
      <c r="C109" s="92">
        <v>2524921.6500000004</v>
      </c>
      <c r="D109" s="92"/>
      <c r="E109" s="93">
        <v>2667158.8800000018</v>
      </c>
      <c r="F109" s="92"/>
      <c r="G109" s="93">
        <v>1853412.4000000022</v>
      </c>
      <c r="H109" s="93"/>
      <c r="I109" s="93">
        <v>63822.910000003874</v>
      </c>
      <c r="J109" s="93"/>
      <c r="K109" s="92">
        <v>63822.910000007832</v>
      </c>
      <c r="L109" s="92">
        <f>L107+L108</f>
        <v>0</v>
      </c>
      <c r="M109" s="92">
        <v>93930.729999998817</v>
      </c>
      <c r="N109" s="92"/>
      <c r="O109" s="92"/>
    </row>
    <row r="110" spans="1:15">
      <c r="A110" s="94"/>
      <c r="B110" s="95" t="s">
        <v>113</v>
      </c>
      <c r="C110" s="96"/>
      <c r="D110" s="96"/>
      <c r="E110" s="96"/>
      <c r="F110" s="96"/>
      <c r="G110" s="96"/>
      <c r="H110" s="96"/>
      <c r="I110" s="96"/>
      <c r="J110" s="96"/>
      <c r="K110" s="96"/>
      <c r="L110" s="96"/>
    </row>
    <row r="111" spans="1:15">
      <c r="A111" s="97"/>
      <c r="B111" s="98" t="s">
        <v>114</v>
      </c>
      <c r="C111" s="99">
        <f>C10</f>
        <v>8682700.4900000002</v>
      </c>
      <c r="D111" s="100">
        <f>D112+D115</f>
        <v>0</v>
      </c>
      <c r="E111" s="99">
        <f>E10</f>
        <v>8011056.5999999996</v>
      </c>
      <c r="F111" s="99">
        <f t="shared" ref="F111:K111" si="8">F10</f>
        <v>0</v>
      </c>
      <c r="G111" s="99">
        <f t="shared" si="8"/>
        <v>7887506.9699999997</v>
      </c>
      <c r="H111" s="99">
        <f t="shared" si="8"/>
        <v>5384167.2400000002</v>
      </c>
      <c r="I111" s="99">
        <f t="shared" si="8"/>
        <v>11620111.65</v>
      </c>
      <c r="J111" s="99">
        <f t="shared" si="8"/>
        <v>0</v>
      </c>
      <c r="K111" s="99">
        <f t="shared" si="8"/>
        <v>36201375.710000001</v>
      </c>
      <c r="L111" s="100">
        <f t="shared" ref="L111:L116" si="9">D111+F111</f>
        <v>0</v>
      </c>
    </row>
    <row r="112" spans="1:15">
      <c r="A112" s="101"/>
      <c r="B112" s="102" t="s">
        <v>115</v>
      </c>
      <c r="C112" s="103">
        <f>C11</f>
        <v>8400000</v>
      </c>
      <c r="D112" s="49">
        <f>D11</f>
        <v>0</v>
      </c>
      <c r="E112" s="103">
        <f>E11</f>
        <v>7812000</v>
      </c>
      <c r="F112" s="103">
        <f t="shared" ref="F112:K112" si="10">F11</f>
        <v>0</v>
      </c>
      <c r="G112" s="103">
        <f t="shared" si="10"/>
        <v>7540624</v>
      </c>
      <c r="H112" s="103">
        <f t="shared" si="10"/>
        <v>5137124</v>
      </c>
      <c r="I112" s="103">
        <f t="shared" si="10"/>
        <v>10536917</v>
      </c>
      <c r="J112" s="103">
        <f t="shared" si="10"/>
        <v>0</v>
      </c>
      <c r="K112" s="103">
        <f t="shared" si="10"/>
        <v>34289541</v>
      </c>
      <c r="L112" s="49">
        <f t="shared" si="9"/>
        <v>0</v>
      </c>
    </row>
    <row r="113" spans="1:12">
      <c r="A113" s="101"/>
      <c r="B113" s="102" t="s">
        <v>16</v>
      </c>
      <c r="C113" s="103">
        <f>C13</f>
        <v>0</v>
      </c>
      <c r="D113" s="49"/>
      <c r="E113" s="103">
        <f>E13</f>
        <v>16682.919999999998</v>
      </c>
      <c r="F113" s="103"/>
      <c r="G113" s="103">
        <f>G13</f>
        <v>88262</v>
      </c>
      <c r="H113" s="103"/>
      <c r="I113" s="103">
        <f>I13</f>
        <v>-99000</v>
      </c>
      <c r="J113" s="103"/>
      <c r="K113" s="103">
        <f>K13</f>
        <v>5944.9199999999983</v>
      </c>
      <c r="L113" s="49"/>
    </row>
    <row r="114" spans="1:12">
      <c r="A114" s="101"/>
      <c r="B114" s="102" t="s">
        <v>17</v>
      </c>
      <c r="C114" s="103">
        <f>C14</f>
        <v>0</v>
      </c>
      <c r="D114" s="49"/>
      <c r="E114" s="103">
        <f>E14</f>
        <v>0</v>
      </c>
      <c r="F114" s="103"/>
      <c r="G114" s="103">
        <f>G14</f>
        <v>33289</v>
      </c>
      <c r="H114" s="103"/>
      <c r="I114" s="103">
        <f>I14</f>
        <v>874157</v>
      </c>
      <c r="J114" s="103"/>
      <c r="K114" s="103">
        <f>K14</f>
        <v>907446</v>
      </c>
      <c r="L114" s="49"/>
    </row>
    <row r="115" spans="1:12">
      <c r="A115" s="101"/>
      <c r="B115" s="102" t="s">
        <v>116</v>
      </c>
      <c r="C115" s="103">
        <f>C15</f>
        <v>282700.48999999987</v>
      </c>
      <c r="D115" s="49">
        <f>D15</f>
        <v>0</v>
      </c>
      <c r="E115" s="103">
        <f>E15</f>
        <v>182373.68000000005</v>
      </c>
      <c r="F115" s="103">
        <f t="shared" ref="F115:K115" si="11">F15</f>
        <v>0</v>
      </c>
      <c r="G115" s="103">
        <f t="shared" si="11"/>
        <v>225331.97</v>
      </c>
      <c r="H115" s="103">
        <f t="shared" si="11"/>
        <v>247043.24</v>
      </c>
      <c r="I115" s="103">
        <f t="shared" si="11"/>
        <v>308037.65000000002</v>
      </c>
      <c r="J115" s="103">
        <f t="shared" si="11"/>
        <v>0</v>
      </c>
      <c r="K115" s="103">
        <f t="shared" si="11"/>
        <v>998443.78999999992</v>
      </c>
      <c r="L115" s="49">
        <f t="shared" si="9"/>
        <v>0</v>
      </c>
    </row>
    <row r="116" spans="1:12">
      <c r="A116" s="104"/>
      <c r="B116" s="105" t="s">
        <v>117</v>
      </c>
      <c r="C116" s="106">
        <f>C18</f>
        <v>7882013.75</v>
      </c>
      <c r="D116" s="107">
        <f>D18</f>
        <v>0</v>
      </c>
      <c r="E116" s="106">
        <f>E18</f>
        <v>7868819.3699999982</v>
      </c>
      <c r="F116" s="106">
        <f t="shared" ref="F116:K116" si="12">F18</f>
        <v>0</v>
      </c>
      <c r="G116" s="106">
        <f t="shared" si="12"/>
        <v>8701253.4499999993</v>
      </c>
      <c r="H116" s="106">
        <f t="shared" si="12"/>
        <v>0</v>
      </c>
      <c r="I116" s="106">
        <f t="shared" si="12"/>
        <v>13409701.139999999</v>
      </c>
      <c r="J116" s="106">
        <f t="shared" si="12"/>
        <v>0</v>
      </c>
      <c r="K116" s="106">
        <f t="shared" si="12"/>
        <v>37861787.709999993</v>
      </c>
      <c r="L116" s="107">
        <f t="shared" si="9"/>
        <v>0</v>
      </c>
    </row>
    <row r="117" spans="1:12">
      <c r="A117" s="108"/>
      <c r="B117" s="109" t="s">
        <v>118</v>
      </c>
      <c r="C117" s="110">
        <v>503</v>
      </c>
      <c r="D117" s="110"/>
      <c r="E117" s="110">
        <v>510</v>
      </c>
      <c r="F117" s="110"/>
      <c r="G117" s="110">
        <v>519</v>
      </c>
      <c r="H117" s="110"/>
      <c r="I117" s="110">
        <v>520</v>
      </c>
      <c r="J117" s="111"/>
      <c r="K117" s="110">
        <v>506.5</v>
      </c>
      <c r="L117" s="110"/>
    </row>
    <row r="118" spans="1:12">
      <c r="A118" s="108"/>
      <c r="B118" s="109" t="s">
        <v>119</v>
      </c>
      <c r="C118" s="110">
        <v>538</v>
      </c>
      <c r="D118" s="110"/>
      <c r="E118" s="110">
        <v>541</v>
      </c>
      <c r="F118" s="110"/>
      <c r="G118" s="110">
        <v>524</v>
      </c>
      <c r="H118" s="110"/>
      <c r="I118" s="110">
        <v>525</v>
      </c>
      <c r="J118" s="111"/>
      <c r="K118" s="110">
        <v>539.5</v>
      </c>
      <c r="L118" s="110"/>
    </row>
    <row r="119" spans="1:12" ht="14">
      <c r="A119" s="112"/>
      <c r="B119" s="113" t="s">
        <v>120</v>
      </c>
      <c r="C119" s="110">
        <v>60</v>
      </c>
      <c r="D119" s="110"/>
      <c r="E119" s="110">
        <v>68</v>
      </c>
      <c r="F119" s="110"/>
      <c r="G119" s="110">
        <v>59</v>
      </c>
      <c r="H119" s="110"/>
      <c r="I119" s="110">
        <v>59</v>
      </c>
      <c r="J119" s="110"/>
      <c r="K119" s="110">
        <v>64</v>
      </c>
      <c r="L119" s="110"/>
    </row>
    <row r="120" spans="1:12">
      <c r="A120" s="114"/>
      <c r="B120" s="115"/>
      <c r="C120" s="116"/>
      <c r="D120" s="116"/>
      <c r="E120" s="117"/>
      <c r="F120" s="117"/>
      <c r="G120" s="117"/>
      <c r="H120" s="117"/>
      <c r="I120" s="117"/>
      <c r="J120" s="117"/>
      <c r="K120" s="117"/>
      <c r="L120" s="117"/>
    </row>
    <row r="123" spans="1:12">
      <c r="A123" s="118"/>
    </row>
    <row r="124" spans="1:12">
      <c r="A124" s="119"/>
    </row>
    <row r="125" spans="1:12">
      <c r="A125" s="120"/>
    </row>
    <row r="126" spans="1:12">
      <c r="A126" s="120"/>
    </row>
    <row r="134" spans="4:4">
      <c r="D134" s="121"/>
    </row>
    <row r="137" spans="4:4">
      <c r="D137" s="121"/>
    </row>
    <row r="138" spans="4:4">
      <c r="D138" s="121"/>
    </row>
  </sheetData>
  <autoFilter ref="A21:L119" xr:uid="{552F7EFA-F940-4113-976F-D5E09A32B39A}"/>
  <mergeCells count="13">
    <mergeCell ref="M7:M8"/>
    <mergeCell ref="N7:O8"/>
    <mergeCell ref="K7:L7"/>
    <mergeCell ref="A1:B1"/>
    <mergeCell ref="A2:B2"/>
    <mergeCell ref="A4:L4"/>
    <mergeCell ref="A5:L5"/>
    <mergeCell ref="A7:A8"/>
    <mergeCell ref="B7:B8"/>
    <mergeCell ref="C7:D7"/>
    <mergeCell ref="E7:F7"/>
    <mergeCell ref="G7:H7"/>
    <mergeCell ref="I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grozījumi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Vonda</dc:creator>
  <cp:lastModifiedBy>Solvita Batarāga</cp:lastModifiedBy>
  <dcterms:created xsi:type="dcterms:W3CDTF">2024-09-30T13:44:15Z</dcterms:created>
  <dcterms:modified xsi:type="dcterms:W3CDTF">2024-10-23T11:54:37Z</dcterms:modified>
</cp:coreProperties>
</file>