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plp-my.sharepoint.com/personal/ina_poriete_seplp_lv/Documents/SEPLP_lemumprojekti/2024/"/>
    </mc:Choice>
  </mc:AlternateContent>
  <xr:revisionPtr revIDLastSave="0" documentId="8_{0E1F769E-23F8-4452-808E-F1083A942EA4}" xr6:coauthVersionLast="47" xr6:coauthVersionMax="47" xr10:uidLastSave="{00000000-0000-0000-0000-000000000000}"/>
  <bookViews>
    <workbookView xWindow="-120" yWindow="-120" windowWidth="38640" windowHeight="21240" tabRatio="841" xr2:uid="{B3760F38-5A59-48FB-AADF-1DD25B1C2A4D}"/>
  </bookViews>
  <sheets>
    <sheet name="IV_cet" sheetId="2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5" i="21" l="1"/>
  <c r="V105" i="21"/>
  <c r="AQ105" i="21"/>
  <c r="AP105" i="21"/>
  <c r="BK105" i="21"/>
  <c r="BJ105" i="21"/>
  <c r="CE105" i="21"/>
  <c r="CD105" i="21"/>
  <c r="AE125" i="21"/>
  <c r="AD125" i="21"/>
  <c r="AE105" i="21"/>
  <c r="AD105" i="21"/>
  <c r="AY105" i="21"/>
  <c r="AX105" i="21"/>
  <c r="BS105" i="21"/>
  <c r="BR105" i="21"/>
  <c r="DL103" i="21"/>
  <c r="DM103" i="21" s="1"/>
  <c r="DL107" i="21"/>
  <c r="DL111" i="21"/>
  <c r="DL115" i="21"/>
  <c r="DM115" i="21" s="1"/>
  <c r="DL119" i="21"/>
  <c r="DH103" i="21"/>
  <c r="DI103" i="21" s="1"/>
  <c r="DH109" i="21"/>
  <c r="DI109" i="21"/>
  <c r="CT103" i="21"/>
  <c r="CU103" i="21"/>
  <c r="CT104" i="21"/>
  <c r="CU104" i="21"/>
  <c r="DL104" i="21" s="1"/>
  <c r="CT105" i="21"/>
  <c r="CU105" i="21"/>
  <c r="DL105" i="21" s="1"/>
  <c r="CT106" i="21"/>
  <c r="CU106" i="21"/>
  <c r="DL106" i="21" s="1"/>
  <c r="CT107" i="21"/>
  <c r="CU107" i="21"/>
  <c r="CT108" i="21"/>
  <c r="CU108" i="21"/>
  <c r="DL108" i="21" s="1"/>
  <c r="CT109" i="21"/>
  <c r="CU109" i="21"/>
  <c r="DL109" i="21" s="1"/>
  <c r="CT110" i="21"/>
  <c r="CU110" i="21"/>
  <c r="DL110" i="21" s="1"/>
  <c r="CT111" i="21"/>
  <c r="CU111" i="21"/>
  <c r="CT112" i="21"/>
  <c r="CU112" i="21"/>
  <c r="DL112" i="21" s="1"/>
  <c r="CT113" i="21"/>
  <c r="CU113" i="21"/>
  <c r="DL113" i="21" s="1"/>
  <c r="CT114" i="21"/>
  <c r="CU114" i="21"/>
  <c r="DL114" i="21" s="1"/>
  <c r="DM114" i="21" s="1"/>
  <c r="CT115" i="21"/>
  <c r="CU115" i="21"/>
  <c r="CT116" i="21"/>
  <c r="CU116" i="21"/>
  <c r="DL116" i="21" s="1"/>
  <c r="CT117" i="21"/>
  <c r="CU117" i="21"/>
  <c r="DL117" i="21" s="1"/>
  <c r="CT118" i="21"/>
  <c r="CU118" i="21"/>
  <c r="DL118" i="21" s="1"/>
  <c r="CT119" i="21"/>
  <c r="CU119" i="21"/>
  <c r="CT120" i="21"/>
  <c r="CU120" i="21"/>
  <c r="DL120" i="21" s="1"/>
  <c r="CT121" i="21"/>
  <c r="CU121" i="21"/>
  <c r="DL121" i="21" s="1"/>
  <c r="CT122" i="21"/>
  <c r="CU122" i="21"/>
  <c r="DL122" i="21" s="1"/>
  <c r="CP103" i="21"/>
  <c r="CQ103" i="21"/>
  <c r="CQ104" i="21"/>
  <c r="CP106" i="21"/>
  <c r="CQ106" i="21"/>
  <c r="DH106" i="21" s="1"/>
  <c r="DI106" i="21" s="1"/>
  <c r="CQ107" i="21"/>
  <c r="CP109" i="21"/>
  <c r="CQ109" i="21"/>
  <c r="CQ110" i="21"/>
  <c r="CP112" i="21"/>
  <c r="CQ112" i="21"/>
  <c r="DH112" i="21" s="1"/>
  <c r="DI112" i="21" s="1"/>
  <c r="CQ113" i="21"/>
  <c r="CP115" i="21"/>
  <c r="CQ115" i="21"/>
  <c r="DH115" i="21" s="1"/>
  <c r="DI115" i="21" s="1"/>
  <c r="CQ116" i="21"/>
  <c r="CP118" i="21"/>
  <c r="CQ118" i="21"/>
  <c r="CQ119" i="21"/>
  <c r="CP121" i="21"/>
  <c r="CQ121" i="21"/>
  <c r="DH121" i="21" s="1"/>
  <c r="DI121" i="21" s="1"/>
  <c r="CQ122" i="21"/>
  <c r="BV107" i="21"/>
  <c r="BW120" i="21"/>
  <c r="BS120" i="21" s="1"/>
  <c r="BW117" i="21"/>
  <c r="BS117" i="21" s="1"/>
  <c r="BW114" i="21"/>
  <c r="BS114" i="21" s="1"/>
  <c r="BW111" i="21"/>
  <c r="BS111" i="21" s="1"/>
  <c r="BW108" i="21"/>
  <c r="BS108" i="21" s="1"/>
  <c r="BW105" i="21"/>
  <c r="BV105" i="21"/>
  <c r="BW102" i="21"/>
  <c r="BS102" i="21" s="1"/>
  <c r="BS122" i="21"/>
  <c r="BS121" i="21"/>
  <c r="BR121" i="21"/>
  <c r="BS119" i="21"/>
  <c r="BS118" i="21"/>
  <c r="BR118" i="21"/>
  <c r="BS116" i="21"/>
  <c r="BS115" i="21"/>
  <c r="BR115" i="21"/>
  <c r="BS113" i="21"/>
  <c r="BS112" i="21"/>
  <c r="BR112" i="21"/>
  <c r="BS110" i="21"/>
  <c r="BS109" i="21"/>
  <c r="BR109" i="21"/>
  <c r="BS107" i="21"/>
  <c r="BR107" i="21"/>
  <c r="BS106" i="21"/>
  <c r="BR106" i="21"/>
  <c r="BS104" i="21"/>
  <c r="BS103" i="21"/>
  <c r="BR103" i="21"/>
  <c r="CM105" i="21" l="1"/>
  <c r="DD105" i="21" s="1"/>
  <c r="DE105" i="21" s="1"/>
  <c r="CL105" i="21"/>
  <c r="DH118" i="21"/>
  <c r="DI118" i="21" s="1"/>
  <c r="BB122" i="21"/>
  <c r="BB119" i="21"/>
  <c r="BV119" i="21" s="1"/>
  <c r="BB116" i="21"/>
  <c r="BB113" i="21"/>
  <c r="BV113" i="21" s="1"/>
  <c r="BB110" i="21"/>
  <c r="BB104" i="21"/>
  <c r="BC120" i="21"/>
  <c r="AY120" i="21" s="1"/>
  <c r="BC117" i="21"/>
  <c r="AY117" i="21" s="1"/>
  <c r="BC114" i="21"/>
  <c r="AY114" i="21" s="1"/>
  <c r="BC111" i="21"/>
  <c r="BB111" i="21"/>
  <c r="BC108" i="21"/>
  <c r="BC105" i="21"/>
  <c r="BB105" i="21"/>
  <c r="BC102" i="21"/>
  <c r="AY122" i="21"/>
  <c r="AY121" i="21"/>
  <c r="CM121" i="21" s="1"/>
  <c r="AX121" i="21"/>
  <c r="AY119" i="21"/>
  <c r="AY118" i="21"/>
  <c r="AX118" i="21"/>
  <c r="AY116" i="21"/>
  <c r="AY115" i="21"/>
  <c r="CM115" i="21" s="1"/>
  <c r="AX115" i="21"/>
  <c r="AY113" i="21"/>
  <c r="AX113" i="21"/>
  <c r="AY112" i="21"/>
  <c r="AX112" i="21"/>
  <c r="AY111" i="21"/>
  <c r="AX111" i="21"/>
  <c r="AY110" i="21"/>
  <c r="AX110" i="21"/>
  <c r="AY109" i="21"/>
  <c r="AX109" i="21"/>
  <c r="AY107" i="21"/>
  <c r="AX107" i="21"/>
  <c r="AY106" i="21"/>
  <c r="AX106" i="21"/>
  <c r="AY104" i="21"/>
  <c r="AY103" i="21"/>
  <c r="AX103" i="21"/>
  <c r="AY102" i="21"/>
  <c r="AH107" i="21"/>
  <c r="AD107" i="21" s="1"/>
  <c r="AI120" i="21"/>
  <c r="AE120" i="21" s="1"/>
  <c r="AH120" i="21"/>
  <c r="AD120" i="21" s="1"/>
  <c r="AI117" i="21"/>
  <c r="AE117" i="21" s="1"/>
  <c r="AH117" i="21"/>
  <c r="AD117" i="21" s="1"/>
  <c r="AI114" i="21"/>
  <c r="AE114" i="21" s="1"/>
  <c r="AH114" i="21"/>
  <c r="AD114" i="21" s="1"/>
  <c r="AI111" i="21"/>
  <c r="AE111" i="21" s="1"/>
  <c r="AH111" i="21"/>
  <c r="AD111" i="21" s="1"/>
  <c r="AI108" i="21"/>
  <c r="AE108" i="21" s="1"/>
  <c r="AH108" i="21"/>
  <c r="AD108" i="21" s="1"/>
  <c r="AI105" i="21"/>
  <c r="AI102" i="21"/>
  <c r="AE102" i="21" s="1"/>
  <c r="AH102" i="21"/>
  <c r="AD102" i="21" s="1"/>
  <c r="AE122" i="21"/>
  <c r="AD122" i="21"/>
  <c r="AE121" i="21"/>
  <c r="AD121" i="21"/>
  <c r="AE119" i="21"/>
  <c r="AD119" i="21"/>
  <c r="AE118" i="21"/>
  <c r="AD118" i="21"/>
  <c r="AE116" i="21"/>
  <c r="AD116" i="21"/>
  <c r="AE115" i="21"/>
  <c r="AD115" i="21"/>
  <c r="AE113" i="21"/>
  <c r="AD113" i="21"/>
  <c r="AE112" i="21"/>
  <c r="AD112" i="21"/>
  <c r="AE110" i="21"/>
  <c r="AD110" i="21"/>
  <c r="AE109" i="21"/>
  <c r="CM109" i="21" s="1"/>
  <c r="AD109" i="21"/>
  <c r="AE107" i="21"/>
  <c r="AE106" i="21"/>
  <c r="AD106" i="21"/>
  <c r="AE104" i="21"/>
  <c r="AD104" i="21"/>
  <c r="AE103" i="21"/>
  <c r="AD103" i="21"/>
  <c r="K115" i="21"/>
  <c r="J115" i="21"/>
  <c r="K121" i="21"/>
  <c r="K118" i="21"/>
  <c r="K112" i="21"/>
  <c r="CM112" i="21" s="1"/>
  <c r="K109" i="21"/>
  <c r="DD115" i="21" l="1"/>
  <c r="DE115" i="21" s="1"/>
  <c r="AX104" i="21"/>
  <c r="BV104" i="21"/>
  <c r="BB117" i="21"/>
  <c r="AX117" i="21" s="1"/>
  <c r="BB108" i="21"/>
  <c r="AX108" i="21" s="1"/>
  <c r="BV110" i="21"/>
  <c r="BV111" i="21"/>
  <c r="CP113" i="21"/>
  <c r="DH113" i="21" s="1"/>
  <c r="DI113" i="21" s="1"/>
  <c r="BR113" i="21"/>
  <c r="CL113" i="21" s="1"/>
  <c r="CL115" i="21"/>
  <c r="BV117" i="21"/>
  <c r="CP119" i="21"/>
  <c r="DH119" i="21" s="1"/>
  <c r="DI119" i="21" s="1"/>
  <c r="BR119" i="21"/>
  <c r="AX119" i="21"/>
  <c r="AY108" i="21"/>
  <c r="AX122" i="21"/>
  <c r="BV122" i="21"/>
  <c r="CL118" i="21"/>
  <c r="CL121" i="21"/>
  <c r="DD121" i="21" s="1"/>
  <c r="DE121" i="21" s="1"/>
  <c r="AX116" i="21"/>
  <c r="BV116" i="21"/>
  <c r="CP107" i="21"/>
  <c r="DH107" i="21" s="1"/>
  <c r="CM118" i="21"/>
  <c r="DD118" i="21" s="1"/>
  <c r="DE118" i="21" s="1"/>
  <c r="BB120" i="21"/>
  <c r="AX120" i="21" s="1"/>
  <c r="BB114" i="21"/>
  <c r="AX114" i="21" s="1"/>
  <c r="BB102" i="21"/>
  <c r="AX102" i="21" s="1"/>
  <c r="AH105" i="21"/>
  <c r="CP105" i="21" s="1"/>
  <c r="J122" i="21"/>
  <c r="J121" i="21"/>
  <c r="J119" i="21"/>
  <c r="J118" i="21"/>
  <c r="J116" i="21"/>
  <c r="J113" i="21"/>
  <c r="J112" i="21"/>
  <c r="CL112" i="21" s="1"/>
  <c r="DD112" i="21" s="1"/>
  <c r="DE112" i="21" s="1"/>
  <c r="J110" i="21"/>
  <c r="J109" i="21"/>
  <c r="CL109" i="21" s="1"/>
  <c r="DD109" i="21" s="1"/>
  <c r="DE109" i="21" s="1"/>
  <c r="K103" i="21"/>
  <c r="CM103" i="21" s="1"/>
  <c r="DD103" i="21" s="1"/>
  <c r="DE103" i="21" s="1"/>
  <c r="J103" i="21"/>
  <c r="CL103" i="21" s="1"/>
  <c r="J102" i="21"/>
  <c r="V102" i="21" s="1"/>
  <c r="O105" i="21"/>
  <c r="CQ105" i="21" s="1"/>
  <c r="DH105" i="21" s="1"/>
  <c r="DI105" i="21" s="1"/>
  <c r="K122" i="21"/>
  <c r="CM122" i="21" s="1"/>
  <c r="K119" i="21"/>
  <c r="CM119" i="21" s="1"/>
  <c r="K116" i="21"/>
  <c r="CM116" i="21" s="1"/>
  <c r="K113" i="21"/>
  <c r="CM113" i="21" s="1"/>
  <c r="K110" i="21"/>
  <c r="CM110" i="21" s="1"/>
  <c r="O102" i="21"/>
  <c r="K102" i="21" s="1"/>
  <c r="W102" i="21" s="1"/>
  <c r="N120" i="21"/>
  <c r="J120" i="21" s="1"/>
  <c r="N117" i="21"/>
  <c r="J117" i="21" s="1"/>
  <c r="N114" i="21"/>
  <c r="J114" i="21" s="1"/>
  <c r="N111" i="21"/>
  <c r="J111" i="21" s="1"/>
  <c r="N108" i="21"/>
  <c r="J108" i="21" s="1"/>
  <c r="N105" i="21"/>
  <c r="N102" i="21"/>
  <c r="DD122" i="21" l="1"/>
  <c r="DE122" i="21" s="1"/>
  <c r="DD116" i="21"/>
  <c r="DE116" i="21" s="1"/>
  <c r="BV102" i="21"/>
  <c r="BR102" i="21" s="1"/>
  <c r="CP104" i="21"/>
  <c r="DH104" i="21" s="1"/>
  <c r="DI104" i="21" s="1"/>
  <c r="BR104" i="21"/>
  <c r="BR116" i="21"/>
  <c r="CL116" i="21" s="1"/>
  <c r="CP116" i="21"/>
  <c r="DH116" i="21" s="1"/>
  <c r="DI116" i="21" s="1"/>
  <c r="BV114" i="21"/>
  <c r="BV120" i="21"/>
  <c r="BR122" i="21"/>
  <c r="CL122" i="21" s="1"/>
  <c r="CP122" i="21"/>
  <c r="DH122" i="21" s="1"/>
  <c r="DI122" i="21" s="1"/>
  <c r="BR117" i="21"/>
  <c r="CL117" i="21" s="1"/>
  <c r="CP117" i="21"/>
  <c r="BR111" i="21"/>
  <c r="CL111" i="21" s="1"/>
  <c r="CP111" i="21"/>
  <c r="CL119" i="21"/>
  <c r="DD119" i="21" s="1"/>
  <c r="DE119" i="21" s="1"/>
  <c r="CP110" i="21"/>
  <c r="DH110" i="21" s="1"/>
  <c r="DI110" i="21" s="1"/>
  <c r="BV108" i="21"/>
  <c r="BR110" i="21"/>
  <c r="CL110" i="21" s="1"/>
  <c r="DD110" i="21" s="1"/>
  <c r="DE110" i="21" s="1"/>
  <c r="DD113" i="21"/>
  <c r="DE113" i="21" s="1"/>
  <c r="O114" i="21"/>
  <c r="O117" i="21"/>
  <c r="O108" i="21"/>
  <c r="O120" i="21"/>
  <c r="O111" i="21"/>
  <c r="BR120" i="21" l="1"/>
  <c r="CL120" i="21" s="1"/>
  <c r="CP120" i="21"/>
  <c r="BR114" i="21"/>
  <c r="CL114" i="21" s="1"/>
  <c r="CP114" i="21"/>
  <c r="K108" i="21"/>
  <c r="CM108" i="21" s="1"/>
  <c r="DD108" i="21" s="1"/>
  <c r="DE108" i="21" s="1"/>
  <c r="CQ108" i="21"/>
  <c r="DH108" i="21" s="1"/>
  <c r="DI108" i="21" s="1"/>
  <c r="BR108" i="21"/>
  <c r="CL108" i="21" s="1"/>
  <c r="CP108" i="21"/>
  <c r="K120" i="21"/>
  <c r="CM120" i="21" s="1"/>
  <c r="DD120" i="21" s="1"/>
  <c r="DE120" i="21" s="1"/>
  <c r="CQ120" i="21"/>
  <c r="K117" i="21"/>
  <c r="CM117" i="21" s="1"/>
  <c r="DD117" i="21" s="1"/>
  <c r="DE117" i="21" s="1"/>
  <c r="CQ117" i="21"/>
  <c r="DH117" i="21" s="1"/>
  <c r="DI117" i="21" s="1"/>
  <c r="K111" i="21"/>
  <c r="CM111" i="21" s="1"/>
  <c r="DD111" i="21" s="1"/>
  <c r="DE111" i="21" s="1"/>
  <c r="CQ111" i="21"/>
  <c r="DH111" i="21" s="1"/>
  <c r="DI111" i="21" s="1"/>
  <c r="K114" i="21"/>
  <c r="CM114" i="21" s="1"/>
  <c r="DD114" i="21" s="1"/>
  <c r="DE114" i="21" s="1"/>
  <c r="CQ114" i="21"/>
  <c r="DH114" i="21" s="1"/>
  <c r="DI114" i="21" s="1"/>
  <c r="K107" i="21"/>
  <c r="CM107" i="21" s="1"/>
  <c r="DD107" i="21" s="1"/>
  <c r="J107" i="21"/>
  <c r="CL107" i="21" s="1"/>
  <c r="K106" i="21"/>
  <c r="CM106" i="21" s="1"/>
  <c r="J106" i="21"/>
  <c r="CL106" i="21" s="1"/>
  <c r="K104" i="21"/>
  <c r="CM104" i="21" s="1"/>
  <c r="J104" i="21"/>
  <c r="CL104" i="21" s="1"/>
  <c r="CW92" i="21"/>
  <c r="DN92" i="21" s="1"/>
  <c r="DD106" i="21" l="1"/>
  <c r="DE106" i="21" s="1"/>
  <c r="DH120" i="21"/>
  <c r="DI120" i="21" s="1"/>
  <c r="DD104" i="21"/>
  <c r="DE104" i="21" s="1"/>
  <c r="DP99" i="21"/>
  <c r="DP36" i="21"/>
  <c r="DP23" i="21"/>
  <c r="CO92" i="21" l="1"/>
  <c r="CO91" i="21"/>
  <c r="CU102" i="21"/>
  <c r="CU90" i="21"/>
  <c r="CU89" i="21"/>
  <c r="CU88" i="21"/>
  <c r="CU87" i="21"/>
  <c r="CU86" i="21"/>
  <c r="CU85" i="21"/>
  <c r="CU84" i="21"/>
  <c r="CU83" i="21"/>
  <c r="CU82" i="21"/>
  <c r="CU81" i="21"/>
  <c r="CU80" i="21"/>
  <c r="CU79" i="21"/>
  <c r="CU78" i="21"/>
  <c r="CU77" i="21"/>
  <c r="CU76" i="21"/>
  <c r="CU75" i="21"/>
  <c r="CU74" i="21"/>
  <c r="CU73" i="21"/>
  <c r="CU72" i="21"/>
  <c r="CU71" i="21"/>
  <c r="CU70" i="21"/>
  <c r="CU69" i="21"/>
  <c r="CU68" i="21"/>
  <c r="CU65" i="21"/>
  <c r="CU62" i="21"/>
  <c r="CU61" i="21"/>
  <c r="CU60" i="21"/>
  <c r="CU59" i="21"/>
  <c r="CU58" i="21"/>
  <c r="CU56" i="21"/>
  <c r="CU55" i="21"/>
  <c r="CU54" i="21"/>
  <c r="CU53" i="21"/>
  <c r="CU52" i="21"/>
  <c r="CU50" i="21"/>
  <c r="CU49" i="21"/>
  <c r="CU48" i="21"/>
  <c r="CU47" i="21"/>
  <c r="CU45" i="21"/>
  <c r="CU44" i="21"/>
  <c r="CU43" i="21"/>
  <c r="CU42" i="21"/>
  <c r="CU39" i="21"/>
  <c r="CU38" i="21"/>
  <c r="CU37" i="21"/>
  <c r="CU36" i="21"/>
  <c r="CU35" i="21"/>
  <c r="CU33" i="21"/>
  <c r="CU32" i="21"/>
  <c r="CU31" i="21"/>
  <c r="CU30" i="21"/>
  <c r="CU28" i="21"/>
  <c r="CU27" i="21"/>
  <c r="CU26" i="21"/>
  <c r="CU25" i="21"/>
  <c r="CU24" i="21"/>
  <c r="CU23" i="21"/>
  <c r="CU22" i="21"/>
  <c r="CU21" i="21"/>
  <c r="CU19" i="21"/>
  <c r="CU18" i="21"/>
  <c r="CU17" i="21"/>
  <c r="CU16" i="21"/>
  <c r="CQ90" i="21"/>
  <c r="CQ77" i="21"/>
  <c r="CQ75" i="21"/>
  <c r="CQ74" i="21"/>
  <c r="CQ69" i="21"/>
  <c r="CQ65" i="21"/>
  <c r="CQ62" i="21"/>
  <c r="CQ61" i="21"/>
  <c r="CQ58" i="21"/>
  <c r="CQ50" i="21"/>
  <c r="CQ48" i="21"/>
  <c r="CQ45" i="21"/>
  <c r="CQ39" i="21"/>
  <c r="CQ37" i="21"/>
  <c r="CQ36" i="21"/>
  <c r="CQ33" i="21"/>
  <c r="CQ31" i="21"/>
  <c r="CQ26" i="21"/>
  <c r="CQ23" i="21"/>
  <c r="CQ19" i="21"/>
  <c r="CQ17" i="21"/>
  <c r="CQ16" i="21"/>
  <c r="CG89" i="21"/>
  <c r="CI89" i="21" s="1"/>
  <c r="CG88" i="21"/>
  <c r="CG87" i="21"/>
  <c r="CI87" i="21" s="1"/>
  <c r="CG86" i="21"/>
  <c r="CI86" i="21" s="1"/>
  <c r="CG85" i="21"/>
  <c r="CI85" i="21" s="1"/>
  <c r="CG83" i="21"/>
  <c r="CI83" i="21" s="1"/>
  <c r="CG76" i="21"/>
  <c r="CG75" i="21"/>
  <c r="CI75" i="21" s="1"/>
  <c r="CG74" i="21"/>
  <c r="CI74" i="21" s="1"/>
  <c r="CG73" i="21"/>
  <c r="CG71" i="21"/>
  <c r="CI71" i="21" s="1"/>
  <c r="CG70" i="21"/>
  <c r="CI70" i="21" s="1"/>
  <c r="CG69" i="21"/>
  <c r="CG68" i="21"/>
  <c r="CG65" i="21"/>
  <c r="CG62" i="21"/>
  <c r="CI62" i="21" s="1"/>
  <c r="CG61" i="21"/>
  <c r="CI61" i="21" s="1"/>
  <c r="CG60" i="21"/>
  <c r="CG59" i="21"/>
  <c r="CG58" i="21"/>
  <c r="CI58" i="21" s="1"/>
  <c r="CG56" i="21"/>
  <c r="CI56" i="21" s="1"/>
  <c r="CG55" i="21"/>
  <c r="CG54" i="21"/>
  <c r="CI54" i="21" s="1"/>
  <c r="CG53" i="21"/>
  <c r="CI53" i="21" s="1"/>
  <c r="CG52" i="21"/>
  <c r="CI52" i="21" s="1"/>
  <c r="CG50" i="21"/>
  <c r="CI50" i="21" s="1"/>
  <c r="CG49" i="21"/>
  <c r="CI49" i="21" s="1"/>
  <c r="CG48" i="21"/>
  <c r="CI48" i="21" s="1"/>
  <c r="CG45" i="21"/>
  <c r="CI45" i="21" s="1"/>
  <c r="CG43" i="21"/>
  <c r="CG42" i="21"/>
  <c r="CI42" i="21" s="1"/>
  <c r="CG39" i="21"/>
  <c r="CI39" i="21" s="1"/>
  <c r="CG38" i="21"/>
  <c r="CI38" i="21" s="1"/>
  <c r="CG37" i="21"/>
  <c r="CI37" i="21" s="1"/>
  <c r="CG36" i="21"/>
  <c r="CG35" i="21"/>
  <c r="CI35" i="21" s="1"/>
  <c r="CG33" i="21"/>
  <c r="CI33" i="21" s="1"/>
  <c r="CG32" i="21"/>
  <c r="CG31" i="21"/>
  <c r="CG30" i="21"/>
  <c r="CI30" i="21" s="1"/>
  <c r="CG28" i="21"/>
  <c r="CI28" i="21" s="1"/>
  <c r="CG26" i="21"/>
  <c r="CG25" i="21"/>
  <c r="CG24" i="21"/>
  <c r="CI24" i="21" s="1"/>
  <c r="CG23" i="21"/>
  <c r="CI23" i="21" s="1"/>
  <c r="CG19" i="21"/>
  <c r="CI19" i="21" s="1"/>
  <c r="CG18" i="21"/>
  <c r="CG17" i="21"/>
  <c r="CI17" i="21" s="1"/>
  <c r="CG16" i="21"/>
  <c r="CI16" i="21" s="1"/>
  <c r="CG15" i="21"/>
  <c r="CI15" i="21" s="1"/>
  <c r="CI32" i="21" l="1"/>
  <c r="CI60" i="21"/>
  <c r="CI73" i="21"/>
  <c r="CI88" i="21"/>
  <c r="CI18" i="21"/>
  <c r="CI31" i="21"/>
  <c r="CI36" i="21"/>
  <c r="CI59" i="21"/>
  <c r="CI65" i="21"/>
  <c r="CI76" i="21"/>
  <c r="CI43" i="21"/>
  <c r="CI55" i="21"/>
  <c r="CI68" i="21"/>
  <c r="CI25" i="21"/>
  <c r="CK92" i="21"/>
  <c r="CG41" i="21" l="1"/>
  <c r="CG47" i="21"/>
  <c r="CF105" i="21"/>
  <c r="CG105" i="21"/>
  <c r="CZ105" i="21" s="1"/>
  <c r="DA105" i="21" s="1"/>
  <c r="CT102" i="21"/>
  <c r="DL102" i="21" s="1"/>
  <c r="DM102" i="21" s="1"/>
  <c r="CV98" i="21"/>
  <c r="CR98" i="21"/>
  <c r="CN98" i="21"/>
  <c r="CO98" i="21"/>
  <c r="CW98" i="21"/>
  <c r="CS98" i="21"/>
  <c r="DJ98" i="21" s="1"/>
  <c r="DK98" i="21" s="1"/>
  <c r="CT93" i="21"/>
  <c r="CT92" i="21"/>
  <c r="CR92" i="21"/>
  <c r="CN92" i="21"/>
  <c r="DF92" i="21" s="1"/>
  <c r="DG92" i="21" s="1"/>
  <c r="CQ92" i="21"/>
  <c r="CR91" i="21"/>
  <c r="CS91" i="21"/>
  <c r="DJ91" i="21" s="1"/>
  <c r="DK91" i="21" s="1"/>
  <c r="CT90" i="21"/>
  <c r="DL90" i="21" s="1"/>
  <c r="CP90" i="21"/>
  <c r="DH90" i="21" s="1"/>
  <c r="DI90" i="21" s="1"/>
  <c r="CT89" i="21"/>
  <c r="DL89" i="21" s="1"/>
  <c r="CP89" i="21"/>
  <c r="CL89" i="21"/>
  <c r="CT88" i="21"/>
  <c r="DL88" i="21" s="1"/>
  <c r="CP88" i="21"/>
  <c r="CT87" i="21"/>
  <c r="DL87" i="21" s="1"/>
  <c r="CP87" i="21"/>
  <c r="CF87" i="21"/>
  <c r="CT86" i="21"/>
  <c r="DL86" i="21" s="1"/>
  <c r="CP86" i="21"/>
  <c r="CT85" i="21"/>
  <c r="DL85" i="21" s="1"/>
  <c r="CT84" i="21"/>
  <c r="DL84" i="21" s="1"/>
  <c r="CT83" i="21"/>
  <c r="DL83" i="21" s="1"/>
  <c r="CP83" i="21"/>
  <c r="CF83" i="21"/>
  <c r="CL83" i="21"/>
  <c r="CQ83" i="21"/>
  <c r="CT82" i="21"/>
  <c r="DL82" i="21" s="1"/>
  <c r="CP82" i="21"/>
  <c r="CF82" i="21"/>
  <c r="CH82" i="21" s="1"/>
  <c r="CL82" i="21"/>
  <c r="CG82" i="21"/>
  <c r="CT81" i="21"/>
  <c r="DL81" i="21" s="1"/>
  <c r="CP81" i="21"/>
  <c r="CF81" i="21"/>
  <c r="CH81" i="21" s="1"/>
  <c r="CT80" i="21"/>
  <c r="DL80" i="21" s="1"/>
  <c r="CF80" i="21"/>
  <c r="CH80" i="21" s="1"/>
  <c r="CT79" i="21"/>
  <c r="DL79" i="21" s="1"/>
  <c r="CF79" i="21"/>
  <c r="CH79" i="21" s="1"/>
  <c r="CT78" i="21"/>
  <c r="DL78" i="21" s="1"/>
  <c r="CP78" i="21"/>
  <c r="CT77" i="21"/>
  <c r="DL77" i="21" s="1"/>
  <c r="CP77" i="21"/>
  <c r="DH77" i="21" s="1"/>
  <c r="CF117" i="21"/>
  <c r="CM77" i="21"/>
  <c r="CT76" i="21"/>
  <c r="DL76" i="21" s="1"/>
  <c r="CP76" i="21"/>
  <c r="CL76" i="21"/>
  <c r="CT75" i="21"/>
  <c r="DL75" i="21" s="1"/>
  <c r="CP75" i="21"/>
  <c r="DH75" i="21" s="1"/>
  <c r="DI75" i="21" s="1"/>
  <c r="CF75" i="21"/>
  <c r="CM75" i="21"/>
  <c r="CT74" i="21"/>
  <c r="DL74" i="21" s="1"/>
  <c r="CP74" i="21"/>
  <c r="DH74" i="21" s="1"/>
  <c r="DI74" i="21" s="1"/>
  <c r="CF108" i="21"/>
  <c r="CM74" i="21"/>
  <c r="CT73" i="21"/>
  <c r="DL73" i="21" s="1"/>
  <c r="CP73" i="21"/>
  <c r="CF73" i="21"/>
  <c r="CL73" i="21"/>
  <c r="CQ73" i="21"/>
  <c r="CT72" i="21"/>
  <c r="DL72" i="21" s="1"/>
  <c r="CT71" i="21"/>
  <c r="DL71" i="21" s="1"/>
  <c r="CF71" i="21"/>
  <c r="CT70" i="21"/>
  <c r="DL70" i="21" s="1"/>
  <c r="CF111" i="21"/>
  <c r="CP70" i="21"/>
  <c r="CT69" i="21"/>
  <c r="DL69" i="21" s="1"/>
  <c r="CP69" i="21"/>
  <c r="DH69" i="21" s="1"/>
  <c r="DI69" i="21" s="1"/>
  <c r="CF69" i="21"/>
  <c r="CZ69" i="21" s="1"/>
  <c r="DA69" i="21" s="1"/>
  <c r="CM69" i="21"/>
  <c r="CT68" i="21"/>
  <c r="DL68" i="21" s="1"/>
  <c r="DM68" i="21" s="1"/>
  <c r="CF68" i="21"/>
  <c r="CT65" i="21"/>
  <c r="DL65" i="21" s="1"/>
  <c r="CP65" i="21"/>
  <c r="DH65" i="21" s="1"/>
  <c r="DI65" i="21" s="1"/>
  <c r="CF65" i="21"/>
  <c r="CT62" i="21"/>
  <c r="DL62" i="21" s="1"/>
  <c r="CF62" i="21"/>
  <c r="CP62" i="21"/>
  <c r="DH62" i="21" s="1"/>
  <c r="DI62" i="21" s="1"/>
  <c r="CM62" i="21"/>
  <c r="CT61" i="21"/>
  <c r="DL61" i="21" s="1"/>
  <c r="CF61" i="21"/>
  <c r="CM61" i="21"/>
  <c r="CT60" i="21"/>
  <c r="DL60" i="21" s="1"/>
  <c r="CF60" i="21"/>
  <c r="CT59" i="21"/>
  <c r="DL59" i="21" s="1"/>
  <c r="CF59" i="21"/>
  <c r="CQ59" i="21"/>
  <c r="CT58" i="21"/>
  <c r="DL58" i="21" s="1"/>
  <c r="CF58" i="21"/>
  <c r="CM58" i="21"/>
  <c r="CT57" i="21"/>
  <c r="CU57" i="21"/>
  <c r="CG57" i="21"/>
  <c r="CT56" i="21"/>
  <c r="DL56" i="21" s="1"/>
  <c r="CF56" i="21"/>
  <c r="CQ56" i="21"/>
  <c r="CP56" i="21"/>
  <c r="CT55" i="21"/>
  <c r="DL55" i="21" s="1"/>
  <c r="CF55" i="21"/>
  <c r="CQ55" i="21"/>
  <c r="CM55" i="21"/>
  <c r="CT54" i="21"/>
  <c r="DL54" i="21" s="1"/>
  <c r="CP54" i="21"/>
  <c r="CF54" i="21"/>
  <c r="CQ54" i="21"/>
  <c r="CT53" i="21"/>
  <c r="DL53" i="21" s="1"/>
  <c r="CF53" i="21"/>
  <c r="CQ53" i="21"/>
  <c r="CM53" i="21"/>
  <c r="CT52" i="21"/>
  <c r="DL52" i="21" s="1"/>
  <c r="CF52" i="21"/>
  <c r="CU51" i="21"/>
  <c r="CT51" i="21"/>
  <c r="CQ51" i="21"/>
  <c r="CT50" i="21"/>
  <c r="DL50" i="21" s="1"/>
  <c r="CP50" i="21"/>
  <c r="DH50" i="21" s="1"/>
  <c r="DI50" i="21" s="1"/>
  <c r="CF50" i="21"/>
  <c r="CM50" i="21"/>
  <c r="CT49" i="21"/>
  <c r="DL49" i="21" s="1"/>
  <c r="CF49" i="21"/>
  <c r="CZ49" i="21" s="1"/>
  <c r="DA49" i="21" s="1"/>
  <c r="CQ49" i="21"/>
  <c r="CT48" i="21"/>
  <c r="DL48" i="21" s="1"/>
  <c r="CF48" i="21"/>
  <c r="CM48" i="21"/>
  <c r="CT47" i="21"/>
  <c r="DL47" i="21" s="1"/>
  <c r="CF47" i="21"/>
  <c r="CH47" i="21" s="1"/>
  <c r="CQ47" i="21"/>
  <c r="CU46" i="21"/>
  <c r="CT45" i="21"/>
  <c r="DL45" i="21" s="1"/>
  <c r="CP45" i="21"/>
  <c r="DH45" i="21" s="1"/>
  <c r="DI45" i="21" s="1"/>
  <c r="CF45" i="21"/>
  <c r="CQ44" i="21"/>
  <c r="CP44" i="21"/>
  <c r="CT43" i="21"/>
  <c r="DL43" i="21" s="1"/>
  <c r="CF43" i="21"/>
  <c r="CQ43" i="21"/>
  <c r="CM43" i="21"/>
  <c r="CT42" i="21"/>
  <c r="DL42" i="21" s="1"/>
  <c r="CF42" i="21"/>
  <c r="CP42" i="21"/>
  <c r="CQ42" i="21"/>
  <c r="CT41" i="21"/>
  <c r="CF41" i="21"/>
  <c r="CH41" i="21" s="1"/>
  <c r="CU41" i="21"/>
  <c r="CF40" i="21"/>
  <c r="CH40" i="21" s="1"/>
  <c r="CU40" i="21"/>
  <c r="CG40" i="21"/>
  <c r="CT39" i="21"/>
  <c r="DL39" i="21" s="1"/>
  <c r="CF39" i="21"/>
  <c r="CM39" i="21"/>
  <c r="CT38" i="21"/>
  <c r="DL38" i="21" s="1"/>
  <c r="CF38" i="21"/>
  <c r="CQ38" i="21"/>
  <c r="CT37" i="21"/>
  <c r="DL37" i="21" s="1"/>
  <c r="CP37" i="21"/>
  <c r="DH37" i="21" s="1"/>
  <c r="DI37" i="21" s="1"/>
  <c r="CF37" i="21"/>
  <c r="CM37" i="21"/>
  <c r="CT36" i="21"/>
  <c r="DL36" i="21" s="1"/>
  <c r="CP36" i="21"/>
  <c r="DH36" i="21" s="1"/>
  <c r="CF36" i="21"/>
  <c r="CM36" i="21"/>
  <c r="CT35" i="21"/>
  <c r="DL35" i="21" s="1"/>
  <c r="CF35" i="21"/>
  <c r="CQ35" i="21"/>
  <c r="CM35" i="21"/>
  <c r="CF34" i="21"/>
  <c r="CH34" i="21" s="1"/>
  <c r="CU34" i="21"/>
  <c r="CT34" i="21"/>
  <c r="CG34" i="21"/>
  <c r="CT33" i="21"/>
  <c r="DL33" i="21" s="1"/>
  <c r="CP33" i="21"/>
  <c r="DH33" i="21" s="1"/>
  <c r="DI33" i="21" s="1"/>
  <c r="CF33" i="21"/>
  <c r="CM33" i="21"/>
  <c r="CT32" i="21"/>
  <c r="DL32" i="21" s="1"/>
  <c r="CF32" i="21"/>
  <c r="CP32" i="21"/>
  <c r="CQ32" i="21"/>
  <c r="CT31" i="21"/>
  <c r="DL31" i="21" s="1"/>
  <c r="CF31" i="21"/>
  <c r="CM31" i="21"/>
  <c r="CT30" i="21"/>
  <c r="DL30" i="21" s="1"/>
  <c r="CF30" i="21"/>
  <c r="CQ30" i="21"/>
  <c r="CT29" i="21"/>
  <c r="CT28" i="21"/>
  <c r="DL28" i="21" s="1"/>
  <c r="CF28" i="21"/>
  <c r="CT27" i="21"/>
  <c r="DL27" i="21" s="1"/>
  <c r="CQ27" i="21"/>
  <c r="CM27" i="21"/>
  <c r="CT26" i="21"/>
  <c r="DL26" i="21" s="1"/>
  <c r="CP26" i="21"/>
  <c r="DH26" i="21" s="1"/>
  <c r="DI26" i="21" s="1"/>
  <c r="CF26" i="21"/>
  <c r="CZ26" i="21" s="1"/>
  <c r="DA26" i="21" s="1"/>
  <c r="CM26" i="21"/>
  <c r="CT25" i="21"/>
  <c r="DL25" i="21" s="1"/>
  <c r="CF25" i="21"/>
  <c r="CM25" i="21"/>
  <c r="CT24" i="21"/>
  <c r="DL24" i="21" s="1"/>
  <c r="CF24" i="21"/>
  <c r="CZ24" i="21" s="1"/>
  <c r="DA24" i="21" s="1"/>
  <c r="CQ24" i="21"/>
  <c r="CT23" i="21"/>
  <c r="DL23" i="21" s="1"/>
  <c r="CP23" i="21"/>
  <c r="DH23" i="21" s="1"/>
  <c r="CF23" i="21"/>
  <c r="CL23" i="21"/>
  <c r="CM23" i="21"/>
  <c r="DD23" i="21" s="1"/>
  <c r="CT22" i="21"/>
  <c r="DL22" i="21" s="1"/>
  <c r="CF22" i="21"/>
  <c r="CH22" i="21" s="1"/>
  <c r="CQ22" i="21"/>
  <c r="CM22" i="21"/>
  <c r="CT21" i="21"/>
  <c r="DL21" i="21" s="1"/>
  <c r="CQ21" i="21"/>
  <c r="CU20" i="21"/>
  <c r="CT19" i="21"/>
  <c r="DL19" i="21" s="1"/>
  <c r="CP19" i="21"/>
  <c r="DH19" i="21" s="1"/>
  <c r="CF19" i="21"/>
  <c r="CM19" i="21"/>
  <c r="CT18" i="21"/>
  <c r="DL18" i="21" s="1"/>
  <c r="CF18" i="21"/>
  <c r="CT17" i="21"/>
  <c r="DL17" i="21" s="1"/>
  <c r="CP17" i="21"/>
  <c r="DH17" i="21" s="1"/>
  <c r="CF17" i="21"/>
  <c r="CT16" i="21"/>
  <c r="DL16" i="21" s="1"/>
  <c r="CP16" i="21"/>
  <c r="DH16" i="21" s="1"/>
  <c r="CF16" i="21"/>
  <c r="CM16" i="21"/>
  <c r="CT15" i="21"/>
  <c r="C124" i="21" s="1"/>
  <c r="CF15" i="21"/>
  <c r="CQ15" i="21"/>
  <c r="CT14" i="21"/>
  <c r="CU14" i="21"/>
  <c r="CQ14" i="21"/>
  <c r="CX73" i="21" l="1"/>
  <c r="DH32" i="21"/>
  <c r="DI32" i="21" s="1"/>
  <c r="DH42" i="21"/>
  <c r="DI42" i="21" s="1"/>
  <c r="CX82" i="21"/>
  <c r="CH69" i="21"/>
  <c r="DL41" i="21"/>
  <c r="DM41" i="21" s="1"/>
  <c r="CY35" i="21"/>
  <c r="CH53" i="21"/>
  <c r="CZ53" i="21"/>
  <c r="DA53" i="21" s="1"/>
  <c r="CH55" i="21"/>
  <c r="CZ55" i="21"/>
  <c r="DA55" i="21" s="1"/>
  <c r="CH71" i="21"/>
  <c r="CZ71" i="21"/>
  <c r="DA71" i="21" s="1"/>
  <c r="CY74" i="21"/>
  <c r="CH83" i="21"/>
  <c r="CZ83" i="21"/>
  <c r="DA83" i="21" s="1"/>
  <c r="CH16" i="21"/>
  <c r="CZ16" i="21"/>
  <c r="DA16" i="21" s="1"/>
  <c r="CH36" i="21"/>
  <c r="CZ36" i="21"/>
  <c r="CY50" i="21"/>
  <c r="CY61" i="21"/>
  <c r="CI82" i="21"/>
  <c r="CZ82" i="21"/>
  <c r="DA82" i="21" s="1"/>
  <c r="CH25" i="21"/>
  <c r="CZ25" i="21"/>
  <c r="DA25" i="21" s="1"/>
  <c r="CH31" i="21"/>
  <c r="CZ31" i="21"/>
  <c r="DA31" i="21" s="1"/>
  <c r="DL34" i="21"/>
  <c r="CH35" i="21"/>
  <c r="CZ35" i="21"/>
  <c r="DA35" i="21" s="1"/>
  <c r="CI40" i="21"/>
  <c r="CZ40" i="21"/>
  <c r="DA40" i="21" s="1"/>
  <c r="CH42" i="21"/>
  <c r="CZ42" i="21"/>
  <c r="DA42" i="21" s="1"/>
  <c r="CH43" i="21"/>
  <c r="CZ43" i="21"/>
  <c r="DA43" i="21" s="1"/>
  <c r="CY48" i="21"/>
  <c r="CH50" i="21"/>
  <c r="CZ50" i="21"/>
  <c r="DA50" i="21" s="1"/>
  <c r="DH54" i="21"/>
  <c r="DI54" i="21" s="1"/>
  <c r="CY55" i="21"/>
  <c r="CI57" i="21"/>
  <c r="CH58" i="21"/>
  <c r="CZ58" i="21"/>
  <c r="DA58" i="21" s="1"/>
  <c r="CH61" i="21"/>
  <c r="CZ61" i="21"/>
  <c r="DA61" i="21" s="1"/>
  <c r="CH62" i="21"/>
  <c r="CZ62" i="21"/>
  <c r="DA62" i="21" s="1"/>
  <c r="DH83" i="21"/>
  <c r="CI47" i="21"/>
  <c r="CZ47" i="21"/>
  <c r="DA47" i="21" s="1"/>
  <c r="CY16" i="21"/>
  <c r="CH17" i="21"/>
  <c r="CZ17" i="21"/>
  <c r="DA17" i="21" s="1"/>
  <c r="CY26" i="21"/>
  <c r="CY33" i="21"/>
  <c r="CI34" i="21"/>
  <c r="CZ34" i="21"/>
  <c r="DA34" i="21" s="1"/>
  <c r="CY37" i="21"/>
  <c r="CH39" i="21"/>
  <c r="CZ39" i="21"/>
  <c r="DA39" i="21" s="1"/>
  <c r="CH52" i="21"/>
  <c r="CZ52" i="21"/>
  <c r="DA52" i="21" s="1"/>
  <c r="CH56" i="21"/>
  <c r="CZ56" i="21"/>
  <c r="DA56" i="21" s="1"/>
  <c r="CY62" i="21"/>
  <c r="CH65" i="21"/>
  <c r="CZ65" i="21"/>
  <c r="DA65" i="21" s="1"/>
  <c r="CY75" i="21"/>
  <c r="CY19" i="21"/>
  <c r="CY25" i="21"/>
  <c r="CY31" i="21"/>
  <c r="CH33" i="21"/>
  <c r="CZ33" i="21"/>
  <c r="DA33" i="21" s="1"/>
  <c r="CH37" i="21"/>
  <c r="CZ37" i="21"/>
  <c r="DA37" i="21" s="1"/>
  <c r="CH38" i="21"/>
  <c r="CZ38" i="21"/>
  <c r="DA38" i="21" s="1"/>
  <c r="DH44" i="21"/>
  <c r="DI44" i="21" s="1"/>
  <c r="CY58" i="21"/>
  <c r="CH59" i="21"/>
  <c r="CZ59" i="21"/>
  <c r="DA59" i="21" s="1"/>
  <c r="CY69" i="21"/>
  <c r="CH73" i="21"/>
  <c r="CZ73" i="21"/>
  <c r="DA73" i="21" s="1"/>
  <c r="CH75" i="21"/>
  <c r="CZ75" i="21"/>
  <c r="DA75" i="21" s="1"/>
  <c r="CH15" i="21"/>
  <c r="CZ15" i="21"/>
  <c r="DA15" i="21" s="1"/>
  <c r="CH19" i="21"/>
  <c r="CZ19" i="21"/>
  <c r="DA19" i="21" s="1"/>
  <c r="CH23" i="21"/>
  <c r="CZ23" i="21"/>
  <c r="CH32" i="21"/>
  <c r="CZ32" i="21"/>
  <c r="DA32" i="21" s="1"/>
  <c r="DL14" i="21"/>
  <c r="DM14" i="21" s="1"/>
  <c r="CH18" i="21"/>
  <c r="CZ18" i="21"/>
  <c r="DA18" i="21" s="1"/>
  <c r="CH24" i="21"/>
  <c r="CH28" i="21"/>
  <c r="CZ28" i="21"/>
  <c r="DA28" i="21" s="1"/>
  <c r="CH30" i="21"/>
  <c r="CZ30" i="21"/>
  <c r="DA30" i="21" s="1"/>
  <c r="CY39" i="21"/>
  <c r="CH45" i="21"/>
  <c r="CZ45" i="21"/>
  <c r="DA45" i="21" s="1"/>
  <c r="CH48" i="21"/>
  <c r="CZ48" i="21"/>
  <c r="DA48" i="21" s="1"/>
  <c r="CH49" i="21"/>
  <c r="DL51" i="21"/>
  <c r="CH54" i="21"/>
  <c r="CZ54" i="21"/>
  <c r="DA54" i="21" s="1"/>
  <c r="DH56" i="21"/>
  <c r="DI56" i="21" s="1"/>
  <c r="DL57" i="21"/>
  <c r="CH60" i="21"/>
  <c r="CZ60" i="21"/>
  <c r="DA60" i="21" s="1"/>
  <c r="CH68" i="21"/>
  <c r="CZ68" i="21"/>
  <c r="DA68" i="21" s="1"/>
  <c r="DH73" i="21"/>
  <c r="DI73" i="21" s="1"/>
  <c r="CX83" i="21"/>
  <c r="CH87" i="21"/>
  <c r="CZ87" i="21"/>
  <c r="DA87" i="21" s="1"/>
  <c r="CI41" i="21"/>
  <c r="CZ41" i="21"/>
  <c r="DA41" i="21" s="1"/>
  <c r="CY43" i="21"/>
  <c r="CV99" i="21"/>
  <c r="DF98" i="21"/>
  <c r="DG98" i="21" s="1"/>
  <c r="CY53" i="21"/>
  <c r="CL28" i="21"/>
  <c r="CX28" i="21" s="1"/>
  <c r="CG20" i="21"/>
  <c r="CI26" i="21"/>
  <c r="CI69" i="21"/>
  <c r="CL86" i="21"/>
  <c r="CF14" i="21"/>
  <c r="CH14" i="21" s="1"/>
  <c r="CF20" i="21"/>
  <c r="CH20" i="21" s="1"/>
  <c r="CF21" i="21"/>
  <c r="CH21" i="21" s="1"/>
  <c r="CL26" i="21"/>
  <c r="CX26" i="21" s="1"/>
  <c r="CL27" i="21"/>
  <c r="DD27" i="21" s="1"/>
  <c r="DE27" i="21" s="1"/>
  <c r="CT40" i="21"/>
  <c r="DL40" i="21" s="1"/>
  <c r="DM40" i="21" s="1"/>
  <c r="CP43" i="21"/>
  <c r="DH43" i="21" s="1"/>
  <c r="DI43" i="21" s="1"/>
  <c r="CM45" i="21"/>
  <c r="CL45" i="21"/>
  <c r="CX45" i="21" s="1"/>
  <c r="CF51" i="21"/>
  <c r="CH51" i="21" s="1"/>
  <c r="CM60" i="21"/>
  <c r="CQ60" i="21"/>
  <c r="CP61" i="21"/>
  <c r="DH61" i="21" s="1"/>
  <c r="DI61" i="21" s="1"/>
  <c r="CU67" i="21"/>
  <c r="CQ71" i="21"/>
  <c r="CM73" i="21"/>
  <c r="CL75" i="21"/>
  <c r="CX75" i="21" s="1"/>
  <c r="CG117" i="21"/>
  <c r="CZ117" i="21" s="1"/>
  <c r="DA117" i="21" s="1"/>
  <c r="CG77" i="21"/>
  <c r="CP79" i="21"/>
  <c r="CG80" i="21"/>
  <c r="CZ80" i="21" s="1"/>
  <c r="DA80" i="21" s="1"/>
  <c r="CL85" i="21"/>
  <c r="CL88" i="21"/>
  <c r="CN91" i="21"/>
  <c r="DF91" i="21" s="1"/>
  <c r="DG91" i="21" s="1"/>
  <c r="CS99" i="21"/>
  <c r="CS92" i="21"/>
  <c r="DJ92" i="21" s="1"/>
  <c r="DK92" i="21" s="1"/>
  <c r="CP92" i="21"/>
  <c r="DH92" i="21" s="1"/>
  <c r="DI92" i="21" s="1"/>
  <c r="CQ93" i="21"/>
  <c r="CU93" i="21"/>
  <c r="DL93" i="21" s="1"/>
  <c r="DM93" i="21" s="1"/>
  <c r="CG29" i="21"/>
  <c r="CG46" i="21"/>
  <c r="CG72" i="21"/>
  <c r="CG51" i="21"/>
  <c r="CL14" i="21"/>
  <c r="CU15" i="21"/>
  <c r="DL15" i="21" s="1"/>
  <c r="DM15" i="21" s="1"/>
  <c r="CL17" i="21"/>
  <c r="CX17" i="21" s="1"/>
  <c r="CL18" i="21"/>
  <c r="CX18" i="21" s="1"/>
  <c r="CP28" i="21"/>
  <c r="CL36" i="21"/>
  <c r="DD36" i="21" s="1"/>
  <c r="CP38" i="21"/>
  <c r="DH38" i="21" s="1"/>
  <c r="DI38" i="21" s="1"/>
  <c r="CL50" i="21"/>
  <c r="CX50" i="21" s="1"/>
  <c r="CF57" i="21"/>
  <c r="CH57" i="21" s="1"/>
  <c r="CM65" i="21"/>
  <c r="CF67" i="21"/>
  <c r="CH67" i="21" s="1"/>
  <c r="CL69" i="21"/>
  <c r="CX69" i="21" s="1"/>
  <c r="CM76" i="21"/>
  <c r="CG79" i="21"/>
  <c r="CM83" i="21"/>
  <c r="CQ85" i="21"/>
  <c r="CF89" i="21"/>
  <c r="CM90" i="21"/>
  <c r="CU92" i="21"/>
  <c r="DL92" i="21" s="1"/>
  <c r="DM92" i="21" s="1"/>
  <c r="CG22" i="21"/>
  <c r="CM17" i="21"/>
  <c r="CQ25" i="21"/>
  <c r="CQ28" i="21"/>
  <c r="CP29" i="21"/>
  <c r="CL54" i="21"/>
  <c r="CX54" i="21" s="1"/>
  <c r="CL56" i="21"/>
  <c r="CX56" i="21" s="1"/>
  <c r="CP59" i="21"/>
  <c r="DH59" i="21" s="1"/>
  <c r="DI59" i="21" s="1"/>
  <c r="CL74" i="21"/>
  <c r="DD74" i="21" s="1"/>
  <c r="DE74" i="21" s="1"/>
  <c r="CQ72" i="21"/>
  <c r="CQ76" i="21"/>
  <c r="DH76" i="21" s="1"/>
  <c r="DI76" i="21" s="1"/>
  <c r="CP80" i="21"/>
  <c r="CP85" i="21"/>
  <c r="CF88" i="21"/>
  <c r="CL90" i="21"/>
  <c r="CW91" i="21"/>
  <c r="CL92" i="21"/>
  <c r="CF120" i="21"/>
  <c r="CG21" i="21"/>
  <c r="CG102" i="21"/>
  <c r="CG44" i="21"/>
  <c r="CM18" i="21"/>
  <c r="CQ18" i="21"/>
  <c r="CT20" i="21"/>
  <c r="DL20" i="21" s="1"/>
  <c r="CH26" i="21"/>
  <c r="CH105" i="21" s="1"/>
  <c r="CF27" i="21"/>
  <c r="CH27" i="21" s="1"/>
  <c r="CU29" i="21"/>
  <c r="DL29" i="21" s="1"/>
  <c r="CM32" i="21"/>
  <c r="CL37" i="21"/>
  <c r="CX37" i="21" s="1"/>
  <c r="CP39" i="21"/>
  <c r="DH39" i="21" s="1"/>
  <c r="DI39" i="21" s="1"/>
  <c r="CM42" i="21"/>
  <c r="CM52" i="21"/>
  <c r="CQ52" i="21"/>
  <c r="CP55" i="21"/>
  <c r="DH55" i="21" s="1"/>
  <c r="DI55" i="21" s="1"/>
  <c r="CL65" i="21"/>
  <c r="CX65" i="21" s="1"/>
  <c r="CT67" i="21"/>
  <c r="CW99" i="21"/>
  <c r="CG27" i="21"/>
  <c r="CG67" i="21"/>
  <c r="CG120" i="21"/>
  <c r="CG114" i="21"/>
  <c r="CG81" i="21"/>
  <c r="CQ81" i="21"/>
  <c r="DH81" i="21" s="1"/>
  <c r="DI81" i="21" s="1"/>
  <c r="CG84" i="21"/>
  <c r="CG14" i="21"/>
  <c r="CL15" i="21"/>
  <c r="CX15" i="21" s="1"/>
  <c r="CP14" i="21"/>
  <c r="DH14" i="21" s="1"/>
  <c r="DI14" i="21" s="1"/>
  <c r="CP15" i="21"/>
  <c r="DH15" i="21" s="1"/>
  <c r="DI15" i="21" s="1"/>
  <c r="CP18" i="21"/>
  <c r="CQ20" i="21"/>
  <c r="CM21" i="21"/>
  <c r="CL21" i="21"/>
  <c r="CL24" i="21"/>
  <c r="CX24" i="21" s="1"/>
  <c r="CM28" i="21"/>
  <c r="CL19" i="21"/>
  <c r="CX19" i="21" s="1"/>
  <c r="CL20" i="21"/>
  <c r="CP21" i="21"/>
  <c r="DH21" i="21" s="1"/>
  <c r="DI21" i="21" s="1"/>
  <c r="CM24" i="21"/>
  <c r="CP24" i="21"/>
  <c r="DH24" i="21" s="1"/>
  <c r="DI24" i="21" s="1"/>
  <c r="CP27" i="21"/>
  <c r="DH27" i="21" s="1"/>
  <c r="DI27" i="21" s="1"/>
  <c r="CM15" i="21"/>
  <c r="CL16" i="21"/>
  <c r="CX16" i="21" s="1"/>
  <c r="CP20" i="21"/>
  <c r="CP22" i="21"/>
  <c r="DH22" i="21" s="1"/>
  <c r="DI22" i="21" s="1"/>
  <c r="CP25" i="21"/>
  <c r="CF29" i="21"/>
  <c r="CH29" i="21" s="1"/>
  <c r="CQ29" i="21"/>
  <c r="CL30" i="21"/>
  <c r="CX30" i="21" s="1"/>
  <c r="CP35" i="21"/>
  <c r="DH35" i="21" s="1"/>
  <c r="DI35" i="21" s="1"/>
  <c r="CP53" i="21"/>
  <c r="DH53" i="21" s="1"/>
  <c r="DI53" i="21" s="1"/>
  <c r="CM30" i="21"/>
  <c r="CP30" i="21"/>
  <c r="DH30" i="21" s="1"/>
  <c r="DI30" i="21" s="1"/>
  <c r="CL31" i="21"/>
  <c r="CX31" i="21" s="1"/>
  <c r="CP31" i="21"/>
  <c r="DH31" i="21" s="1"/>
  <c r="DI31" i="21" s="1"/>
  <c r="CF46" i="21"/>
  <c r="CH46" i="21" s="1"/>
  <c r="CM51" i="21"/>
  <c r="CL33" i="21"/>
  <c r="CX33" i="21" s="1"/>
  <c r="CL44" i="21"/>
  <c r="CP47" i="21"/>
  <c r="DH47" i="21" s="1"/>
  <c r="DI47" i="21" s="1"/>
  <c r="CM38" i="21"/>
  <c r="CQ34" i="21"/>
  <c r="CP41" i="21"/>
  <c r="CP40" i="21"/>
  <c r="CT46" i="21"/>
  <c r="DL46" i="21" s="1"/>
  <c r="CP48" i="21"/>
  <c r="DH48" i="21" s="1"/>
  <c r="DI48" i="21" s="1"/>
  <c r="CQ46" i="21"/>
  <c r="CM49" i="21"/>
  <c r="CP51" i="21"/>
  <c r="DH51" i="21" s="1"/>
  <c r="DI51" i="21" s="1"/>
  <c r="CP68" i="21"/>
  <c r="CF44" i="21"/>
  <c r="CH44" i="21" s="1"/>
  <c r="CT44" i="21"/>
  <c r="DL44" i="21" s="1"/>
  <c r="DM44" i="21" s="1"/>
  <c r="CM47" i="21"/>
  <c r="CL52" i="21"/>
  <c r="CX52" i="21" s="1"/>
  <c r="CP57" i="21"/>
  <c r="CM59" i="21"/>
  <c r="CQ57" i="21"/>
  <c r="CL78" i="21"/>
  <c r="CL80" i="21"/>
  <c r="CX80" i="21" s="1"/>
  <c r="CL39" i="21"/>
  <c r="CX39" i="21" s="1"/>
  <c r="CP49" i="21"/>
  <c r="DH49" i="21" s="1"/>
  <c r="DI49" i="21" s="1"/>
  <c r="CP52" i="21"/>
  <c r="CP58" i="21"/>
  <c r="DH58" i="21" s="1"/>
  <c r="DI58" i="21" s="1"/>
  <c r="CP60" i="21"/>
  <c r="CL72" i="21"/>
  <c r="CL59" i="21"/>
  <c r="CX59" i="21" s="1"/>
  <c r="CP71" i="21"/>
  <c r="CF72" i="21"/>
  <c r="CH72" i="21" s="1"/>
  <c r="CP72" i="21"/>
  <c r="CF84" i="21"/>
  <c r="CH84" i="21" s="1"/>
  <c r="CF85" i="21"/>
  <c r="CL70" i="21"/>
  <c r="CF114" i="21"/>
  <c r="CF74" i="21"/>
  <c r="CF76" i="21"/>
  <c r="CL60" i="21"/>
  <c r="CX60" i="21" s="1"/>
  <c r="CL61" i="21"/>
  <c r="CX61" i="21" s="1"/>
  <c r="CL62" i="21"/>
  <c r="CX62" i="21" s="1"/>
  <c r="CF70" i="21"/>
  <c r="CL77" i="21"/>
  <c r="DD77" i="21" s="1"/>
  <c r="CF78" i="21"/>
  <c r="CH78" i="21" s="1"/>
  <c r="CG78" i="21"/>
  <c r="CQ82" i="21"/>
  <c r="DH82" i="21" s="1"/>
  <c r="DI82" i="21" s="1"/>
  <c r="CF86" i="21"/>
  <c r="CL93" i="21"/>
  <c r="CP93" i="21"/>
  <c r="CF77" i="21"/>
  <c r="CH77" i="21" s="1"/>
  <c r="CM81" i="21"/>
  <c r="CT98" i="21"/>
  <c r="CL81" i="21"/>
  <c r="CX81" i="21" s="1"/>
  <c r="CL87" i="21"/>
  <c r="CX87" i="21" s="1"/>
  <c r="CU98" i="21"/>
  <c r="CV91" i="21"/>
  <c r="CM92" i="21"/>
  <c r="CM93" i="21"/>
  <c r="CQ98" i="21"/>
  <c r="CX105" i="21"/>
  <c r="CI80" i="21" l="1"/>
  <c r="CZ120" i="21"/>
  <c r="DA120" i="21" s="1"/>
  <c r="CX120" i="21"/>
  <c r="CX14" i="21"/>
  <c r="CI105" i="21"/>
  <c r="DD75" i="21"/>
  <c r="DE75" i="21" s="1"/>
  <c r="DD62" i="21"/>
  <c r="DE62" i="21" s="1"/>
  <c r="DP75" i="21"/>
  <c r="DQ75" i="21" s="1"/>
  <c r="DD90" i="21"/>
  <c r="DE90" i="21" s="1"/>
  <c r="DD16" i="21"/>
  <c r="DD37" i="21"/>
  <c r="DE37" i="21" s="1"/>
  <c r="DP39" i="21"/>
  <c r="DQ39" i="21" s="1"/>
  <c r="DP50" i="21"/>
  <c r="DQ50" i="21" s="1"/>
  <c r="DL98" i="21"/>
  <c r="DM98" i="21" s="1"/>
  <c r="DP69" i="21"/>
  <c r="DQ69" i="21" s="1"/>
  <c r="DP62" i="21"/>
  <c r="DQ62" i="21" s="1"/>
  <c r="DD93" i="21"/>
  <c r="DE93" i="21" s="1"/>
  <c r="C125" i="21"/>
  <c r="CX21" i="21"/>
  <c r="CZ114" i="21"/>
  <c r="DA114" i="21" s="1"/>
  <c r="DP31" i="21"/>
  <c r="DQ31" i="21" s="1"/>
  <c r="DD19" i="21"/>
  <c r="DH28" i="21"/>
  <c r="DI28" i="21" s="1"/>
  <c r="DH93" i="21"/>
  <c r="DI93" i="21" s="1"/>
  <c r="DH60" i="21"/>
  <c r="DI60" i="21" s="1"/>
  <c r="DD39" i="21"/>
  <c r="DE39" i="21" s="1"/>
  <c r="DD50" i="21"/>
  <c r="DE50" i="21" s="1"/>
  <c r="CH86" i="21"/>
  <c r="CZ86" i="21"/>
  <c r="DA86" i="21" s="1"/>
  <c r="CI81" i="21"/>
  <c r="CI111" i="21" s="1"/>
  <c r="CZ81" i="21"/>
  <c r="DA81" i="21" s="1"/>
  <c r="CI27" i="21"/>
  <c r="CZ27" i="21"/>
  <c r="DA27" i="21" s="1"/>
  <c r="CY42" i="21"/>
  <c r="CY73" i="21"/>
  <c r="DP73" i="21" s="1"/>
  <c r="DQ73" i="21" s="1"/>
  <c r="DD73" i="21"/>
  <c r="DE73" i="21" s="1"/>
  <c r="DD26" i="21"/>
  <c r="DE26" i="21" s="1"/>
  <c r="CH70" i="21"/>
  <c r="CH111" i="21" s="1"/>
  <c r="CZ70" i="21"/>
  <c r="DA70" i="21" s="1"/>
  <c r="CI84" i="21"/>
  <c r="CZ84" i="21"/>
  <c r="DA84" i="21" s="1"/>
  <c r="CI21" i="21"/>
  <c r="CZ21" i="21"/>
  <c r="DA21" i="21" s="1"/>
  <c r="CI22" i="21"/>
  <c r="CZ22" i="21"/>
  <c r="DA22" i="21" s="1"/>
  <c r="DH71" i="21"/>
  <c r="DI71" i="21" s="1"/>
  <c r="DP16" i="21"/>
  <c r="DD92" i="21"/>
  <c r="DE92" i="21" s="1"/>
  <c r="CI78" i="21"/>
  <c r="CZ78" i="21"/>
  <c r="DA78" i="21" s="1"/>
  <c r="CH74" i="21"/>
  <c r="CZ74" i="21"/>
  <c r="DA74" i="21" s="1"/>
  <c r="DH57" i="21"/>
  <c r="DI57" i="21" s="1"/>
  <c r="CY15" i="21"/>
  <c r="DP15" i="21" s="1"/>
  <c r="DQ15" i="21" s="1"/>
  <c r="DD15" i="21"/>
  <c r="DE15" i="21" s="1"/>
  <c r="CY24" i="21"/>
  <c r="DP24" i="21" s="1"/>
  <c r="DQ24" i="21" s="1"/>
  <c r="DD24" i="21"/>
  <c r="DE24" i="21" s="1"/>
  <c r="CY21" i="21"/>
  <c r="DD21" i="21"/>
  <c r="DE21" i="21" s="1"/>
  <c r="DH52" i="21"/>
  <c r="DI52" i="21" s="1"/>
  <c r="CY27" i="21"/>
  <c r="CY18" i="21"/>
  <c r="DP18" i="21" s="1"/>
  <c r="DQ18" i="21" s="1"/>
  <c r="DD18" i="21"/>
  <c r="DE18" i="21" s="1"/>
  <c r="DH25" i="21"/>
  <c r="DI25" i="21" s="1"/>
  <c r="DH85" i="21"/>
  <c r="DI85" i="21" s="1"/>
  <c r="CI51" i="21"/>
  <c r="CZ51" i="21"/>
  <c r="DA51" i="21" s="1"/>
  <c r="DL67" i="21"/>
  <c r="DM67" i="21" s="1"/>
  <c r="DP19" i="21"/>
  <c r="DP37" i="21"/>
  <c r="DQ37" i="21" s="1"/>
  <c r="DD33" i="21"/>
  <c r="DE33" i="21" s="1"/>
  <c r="DD61" i="21"/>
  <c r="DE61" i="21" s="1"/>
  <c r="CY81" i="21"/>
  <c r="DP81" i="21" s="1"/>
  <c r="DQ81" i="21" s="1"/>
  <c r="DD81" i="21"/>
  <c r="DE81" i="21" s="1"/>
  <c r="CI14" i="21"/>
  <c r="CZ14" i="21"/>
  <c r="DA14" i="21" s="1"/>
  <c r="CY17" i="21"/>
  <c r="DP17" i="21" s="1"/>
  <c r="DD17" i="21"/>
  <c r="CI79" i="21"/>
  <c r="CZ79" i="21"/>
  <c r="DA79" i="21" s="1"/>
  <c r="CI46" i="21"/>
  <c r="CZ46" i="21"/>
  <c r="DA46" i="21" s="1"/>
  <c r="CY45" i="21"/>
  <c r="DP45" i="21" s="1"/>
  <c r="DQ45" i="21" s="1"/>
  <c r="DD45" i="21"/>
  <c r="DE45" i="21" s="1"/>
  <c r="CH76" i="21"/>
  <c r="CZ76" i="21"/>
  <c r="DA76" i="21" s="1"/>
  <c r="CH85" i="21"/>
  <c r="CH102" i="21" s="1"/>
  <c r="CZ85" i="21"/>
  <c r="DA85" i="21" s="1"/>
  <c r="DH18" i="21"/>
  <c r="DI18" i="21" s="1"/>
  <c r="CH89" i="21"/>
  <c r="CH117" i="21" s="1"/>
  <c r="CZ89" i="21"/>
  <c r="DA89" i="21" s="1"/>
  <c r="CY76" i="21"/>
  <c r="DD76" i="21"/>
  <c r="DE76" i="21" s="1"/>
  <c r="CI29" i="21"/>
  <c r="CZ29" i="21"/>
  <c r="DA29" i="21" s="1"/>
  <c r="CI77" i="21"/>
  <c r="CI117" i="21" s="1"/>
  <c r="CZ77" i="21"/>
  <c r="DA77" i="21" s="1"/>
  <c r="DP26" i="21"/>
  <c r="DQ26" i="21" s="1"/>
  <c r="CY59" i="21"/>
  <c r="DP59" i="21" s="1"/>
  <c r="DQ59" i="21" s="1"/>
  <c r="DD59" i="21"/>
  <c r="DE59" i="21" s="1"/>
  <c r="DH29" i="21"/>
  <c r="DI29" i="21" s="1"/>
  <c r="DH20" i="21"/>
  <c r="DI20" i="21" s="1"/>
  <c r="CI67" i="21"/>
  <c r="CZ67" i="21"/>
  <c r="DA67" i="21" s="1"/>
  <c r="CY52" i="21"/>
  <c r="DP52" i="21" s="1"/>
  <c r="DQ52" i="21" s="1"/>
  <c r="DD52" i="21"/>
  <c r="DE52" i="21" s="1"/>
  <c r="CY32" i="21"/>
  <c r="CI44" i="21"/>
  <c r="CI114" i="21" s="1"/>
  <c r="CZ44" i="21"/>
  <c r="DA44" i="21" s="1"/>
  <c r="CH88" i="21"/>
  <c r="CZ88" i="21"/>
  <c r="DA88" i="21" s="1"/>
  <c r="DH72" i="21"/>
  <c r="DI72" i="21" s="1"/>
  <c r="CY22" i="21"/>
  <c r="CY83" i="21"/>
  <c r="DP83" i="21" s="1"/>
  <c r="DD83" i="21"/>
  <c r="CI72" i="21"/>
  <c r="CZ72" i="21"/>
  <c r="DA72" i="21" s="1"/>
  <c r="CX27" i="21"/>
  <c r="CI20" i="21"/>
  <c r="CZ20" i="21"/>
  <c r="DA20" i="21" s="1"/>
  <c r="DD69" i="21"/>
  <c r="DE69" i="21" s="1"/>
  <c r="DD31" i="21"/>
  <c r="DE31" i="21" s="1"/>
  <c r="DP33" i="21"/>
  <c r="DQ33" i="21" s="1"/>
  <c r="CZ57" i="21"/>
  <c r="DA57" i="21" s="1"/>
  <c r="DP61" i="21"/>
  <c r="DQ61" i="21" s="1"/>
  <c r="CY60" i="21"/>
  <c r="DP60" i="21" s="1"/>
  <c r="DQ60" i="21" s="1"/>
  <c r="DD60" i="21"/>
  <c r="DE60" i="21" s="1"/>
  <c r="CY38" i="21"/>
  <c r="CY65" i="21"/>
  <c r="DP65" i="21" s="1"/>
  <c r="DQ65" i="21" s="1"/>
  <c r="DD65" i="21"/>
  <c r="DE65" i="21" s="1"/>
  <c r="CY30" i="21"/>
  <c r="DP30" i="21" s="1"/>
  <c r="DQ30" i="21" s="1"/>
  <c r="DD30" i="21"/>
  <c r="DE30" i="21" s="1"/>
  <c r="CY28" i="21"/>
  <c r="DP28" i="21" s="1"/>
  <c r="DQ28" i="21" s="1"/>
  <c r="DD28" i="21"/>
  <c r="DE28" i="21" s="1"/>
  <c r="CY49" i="21"/>
  <c r="CY47" i="21"/>
  <c r="CY51" i="21"/>
  <c r="CQ102" i="21"/>
  <c r="CM85" i="21"/>
  <c r="CM79" i="21"/>
  <c r="CX72" i="21"/>
  <c r="CX86" i="21"/>
  <c r="CX20" i="21"/>
  <c r="CL79" i="21"/>
  <c r="CX79" i="21" s="1"/>
  <c r="CM14" i="21"/>
  <c r="CQ80" i="21"/>
  <c r="DH80" i="21" s="1"/>
  <c r="DI80" i="21" s="1"/>
  <c r="CU63" i="21"/>
  <c r="CP84" i="21"/>
  <c r="CM71" i="21"/>
  <c r="CM44" i="21"/>
  <c r="CQ41" i="21"/>
  <c r="DH41" i="21" s="1"/>
  <c r="DI41" i="21" s="1"/>
  <c r="CQ86" i="21"/>
  <c r="DH86" i="21" s="1"/>
  <c r="DI86" i="21" s="1"/>
  <c r="CQ89" i="21"/>
  <c r="DH89" i="21" s="1"/>
  <c r="CM56" i="21"/>
  <c r="CX74" i="21"/>
  <c r="DP74" i="21" s="1"/>
  <c r="DQ74" i="21" s="1"/>
  <c r="CX44" i="21"/>
  <c r="CQ87" i="21"/>
  <c r="DH87" i="21" s="1"/>
  <c r="DI87" i="21" s="1"/>
  <c r="CQ88" i="21"/>
  <c r="DH88" i="21" s="1"/>
  <c r="DI88" i="21" s="1"/>
  <c r="CQ70" i="21"/>
  <c r="DH70" i="21" s="1"/>
  <c r="DI70" i="21" s="1"/>
  <c r="CG108" i="21"/>
  <c r="CZ108" i="21" s="1"/>
  <c r="DA108" i="21" s="1"/>
  <c r="CU66" i="21"/>
  <c r="CX88" i="21"/>
  <c r="CJ92" i="21"/>
  <c r="DB92" i="21" s="1"/>
  <c r="DC92" i="21" s="1"/>
  <c r="CX77" i="21"/>
  <c r="CX70" i="21"/>
  <c r="CM72" i="21"/>
  <c r="CY77" i="21"/>
  <c r="CM80" i="21"/>
  <c r="CQ68" i="21"/>
  <c r="DH68" i="21" s="1"/>
  <c r="DI68" i="21" s="1"/>
  <c r="CM54" i="21"/>
  <c r="CX89" i="21"/>
  <c r="CQ79" i="21"/>
  <c r="DH79" i="21" s="1"/>
  <c r="DI79" i="21" s="1"/>
  <c r="CG111" i="21"/>
  <c r="CZ111" i="21" s="1"/>
  <c r="DA111" i="21" s="1"/>
  <c r="CG63" i="21"/>
  <c r="CO99" i="21"/>
  <c r="CN99" i="21"/>
  <c r="CR99" i="21"/>
  <c r="DJ99" i="21" s="1"/>
  <c r="DK99" i="21" s="1"/>
  <c r="CP102" i="21"/>
  <c r="CM98" i="21"/>
  <c r="CX85" i="21"/>
  <c r="CF102" i="21"/>
  <c r="CZ102" i="21" s="1"/>
  <c r="DA102" i="21" s="1"/>
  <c r="CL71" i="21"/>
  <c r="CX71" i="21" s="1"/>
  <c r="CX111" i="21"/>
  <c r="CT63" i="21"/>
  <c r="CL58" i="21"/>
  <c r="CX78" i="21"/>
  <c r="CP63" i="21"/>
  <c r="CL42" i="21"/>
  <c r="CX42" i="21" s="1"/>
  <c r="CL57" i="21"/>
  <c r="CX57" i="21" s="1"/>
  <c r="CM46" i="21"/>
  <c r="CL32" i="21"/>
  <c r="CX32" i="21" s="1"/>
  <c r="CX114" i="21"/>
  <c r="CM82" i="21"/>
  <c r="CL68" i="21"/>
  <c r="CX68" i="21" s="1"/>
  <c r="CL53" i="21"/>
  <c r="CL51" i="21"/>
  <c r="CX51" i="21" s="1"/>
  <c r="CM29" i="21"/>
  <c r="CX108" i="21"/>
  <c r="CP98" i="21"/>
  <c r="DH98" i="21" s="1"/>
  <c r="DI98" i="21" s="1"/>
  <c r="CQ78" i="21"/>
  <c r="DH78" i="21" s="1"/>
  <c r="DI78" i="21" s="1"/>
  <c r="CL43" i="21"/>
  <c r="CQ63" i="21"/>
  <c r="CM57" i="21"/>
  <c r="CL48" i="21"/>
  <c r="CL41" i="21"/>
  <c r="CX41" i="21" s="1"/>
  <c r="CM34" i="21"/>
  <c r="CP46" i="21"/>
  <c r="DH46" i="21" s="1"/>
  <c r="DI46" i="21" s="1"/>
  <c r="CF63" i="21"/>
  <c r="CH63" i="21" s="1"/>
  <c r="CL49" i="21"/>
  <c r="CX49" i="21" s="1"/>
  <c r="CP34" i="21"/>
  <c r="DH34" i="21" s="1"/>
  <c r="DI34" i="21" s="1"/>
  <c r="CL29" i="21"/>
  <c r="CX29" i="21" s="1"/>
  <c r="CM20" i="21"/>
  <c r="CP67" i="21"/>
  <c r="CX76" i="21"/>
  <c r="CL55" i="21"/>
  <c r="CL38" i="21"/>
  <c r="CX38" i="21" s="1"/>
  <c r="CL40" i="21"/>
  <c r="CX40" i="21" s="1"/>
  <c r="CL47" i="21"/>
  <c r="CX47" i="21" s="1"/>
  <c r="CL35" i="21"/>
  <c r="CX117" i="21"/>
  <c r="CL25" i="21"/>
  <c r="CL22" i="21"/>
  <c r="DH63" i="21" l="1"/>
  <c r="DI63" i="21" s="1"/>
  <c r="CI102" i="21"/>
  <c r="CI108" i="21"/>
  <c r="CH114" i="21"/>
  <c r="DP77" i="21"/>
  <c r="DP42" i="21"/>
  <c r="DQ42" i="21" s="1"/>
  <c r="DL63" i="21"/>
  <c r="DM63" i="21" s="1"/>
  <c r="DD51" i="21"/>
  <c r="DE51" i="21" s="1"/>
  <c r="DP21" i="21"/>
  <c r="DQ21" i="21" s="1"/>
  <c r="CH108" i="21"/>
  <c r="DP47" i="21"/>
  <c r="DQ47" i="21" s="1"/>
  <c r="CY72" i="21"/>
  <c r="DP72" i="21" s="1"/>
  <c r="DQ72" i="21" s="1"/>
  <c r="DD72" i="21"/>
  <c r="DE72" i="21" s="1"/>
  <c r="DH102" i="21"/>
  <c r="DI102" i="21" s="1"/>
  <c r="CY82" i="21"/>
  <c r="DP82" i="21" s="1"/>
  <c r="DQ82" i="21" s="1"/>
  <c r="DD82" i="21"/>
  <c r="DE82" i="21" s="1"/>
  <c r="CX58" i="21"/>
  <c r="DP58" i="21" s="1"/>
  <c r="DQ58" i="21" s="1"/>
  <c r="DD58" i="21"/>
  <c r="DE58" i="21" s="1"/>
  <c r="DD38" i="21"/>
  <c r="DE38" i="21" s="1"/>
  <c r="CX35" i="21"/>
  <c r="DP35" i="21" s="1"/>
  <c r="DQ35" i="21" s="1"/>
  <c r="DD35" i="21"/>
  <c r="DE35" i="21" s="1"/>
  <c r="CX55" i="21"/>
  <c r="DP55" i="21" s="1"/>
  <c r="DQ55" i="21" s="1"/>
  <c r="DD55" i="21"/>
  <c r="DE55" i="21" s="1"/>
  <c r="CY80" i="21"/>
  <c r="DP80" i="21" s="1"/>
  <c r="DQ80" i="21" s="1"/>
  <c r="DD80" i="21"/>
  <c r="DE80" i="21" s="1"/>
  <c r="CY71" i="21"/>
  <c r="DP71" i="21" s="1"/>
  <c r="DQ71" i="21" s="1"/>
  <c r="DD71" i="21"/>
  <c r="DE71" i="21" s="1"/>
  <c r="CY79" i="21"/>
  <c r="DP79" i="21" s="1"/>
  <c r="DQ79" i="21" s="1"/>
  <c r="DD79" i="21"/>
  <c r="DE79" i="21" s="1"/>
  <c r="DP51" i="21"/>
  <c r="DQ51" i="21" s="1"/>
  <c r="DP49" i="21"/>
  <c r="DQ49" i="21" s="1"/>
  <c r="DP38" i="21"/>
  <c r="DQ38" i="21" s="1"/>
  <c r="DD32" i="21"/>
  <c r="DE32" i="21" s="1"/>
  <c r="DP27" i="21"/>
  <c r="DQ27" i="21" s="1"/>
  <c r="CX25" i="21"/>
  <c r="DP25" i="21" s="1"/>
  <c r="DQ25" i="21" s="1"/>
  <c r="DD25" i="21"/>
  <c r="DE25" i="21" s="1"/>
  <c r="CX43" i="21"/>
  <c r="DP43" i="21" s="1"/>
  <c r="DQ43" i="21" s="1"/>
  <c r="DD43" i="21"/>
  <c r="DE43" i="21" s="1"/>
  <c r="CI63" i="21"/>
  <c r="CZ63" i="21"/>
  <c r="DA63" i="21" s="1"/>
  <c r="CY54" i="21"/>
  <c r="DP54" i="21" s="1"/>
  <c r="DQ54" i="21" s="1"/>
  <c r="DD54" i="21"/>
  <c r="DE54" i="21" s="1"/>
  <c r="CY20" i="21"/>
  <c r="DP20" i="21" s="1"/>
  <c r="DQ20" i="21" s="1"/>
  <c r="DD20" i="21"/>
  <c r="DE20" i="21" s="1"/>
  <c r="CX48" i="21"/>
  <c r="DP48" i="21" s="1"/>
  <c r="DQ48" i="21" s="1"/>
  <c r="DD48" i="21"/>
  <c r="DE48" i="21" s="1"/>
  <c r="CY56" i="21"/>
  <c r="DP56" i="21" s="1"/>
  <c r="DQ56" i="21" s="1"/>
  <c r="DD56" i="21"/>
  <c r="DE56" i="21" s="1"/>
  <c r="DD49" i="21"/>
  <c r="DE49" i="21" s="1"/>
  <c r="CX22" i="21"/>
  <c r="DP22" i="21" s="1"/>
  <c r="DQ22" i="21" s="1"/>
  <c r="DD22" i="21"/>
  <c r="DE22" i="21" s="1"/>
  <c r="CX53" i="21"/>
  <c r="DP53" i="21" s="1"/>
  <c r="DQ53" i="21" s="1"/>
  <c r="DD53" i="21"/>
  <c r="DE53" i="21" s="1"/>
  <c r="CY14" i="21"/>
  <c r="DP14" i="21" s="1"/>
  <c r="DQ14" i="21" s="1"/>
  <c r="DD14" i="21"/>
  <c r="DE14" i="21" s="1"/>
  <c r="CY85" i="21"/>
  <c r="DP85" i="21" s="1"/>
  <c r="DQ85" i="21" s="1"/>
  <c r="DD85" i="21"/>
  <c r="DE85" i="21" s="1"/>
  <c r="DD47" i="21"/>
  <c r="DE47" i="21" s="1"/>
  <c r="DP32" i="21"/>
  <c r="DQ32" i="21" s="1"/>
  <c r="DP76" i="21"/>
  <c r="DQ76" i="21" s="1"/>
  <c r="DD42" i="21"/>
  <c r="DE42" i="21" s="1"/>
  <c r="CY57" i="21"/>
  <c r="DP57" i="21" s="1"/>
  <c r="DQ57" i="21" s="1"/>
  <c r="DD57" i="21"/>
  <c r="DE57" i="21" s="1"/>
  <c r="CY34" i="21"/>
  <c r="DF99" i="21"/>
  <c r="DG99" i="21" s="1"/>
  <c r="CY29" i="21"/>
  <c r="DP29" i="21" s="1"/>
  <c r="DQ29" i="21" s="1"/>
  <c r="DD29" i="21"/>
  <c r="DE29" i="21" s="1"/>
  <c r="CY44" i="21"/>
  <c r="DP44" i="21" s="1"/>
  <c r="DQ44" i="21" s="1"/>
  <c r="DD44" i="21"/>
  <c r="DE44" i="21" s="1"/>
  <c r="CY46" i="21"/>
  <c r="CY120" i="21"/>
  <c r="CY105" i="21"/>
  <c r="CM67" i="21"/>
  <c r="CU91" i="21"/>
  <c r="CM70" i="21"/>
  <c r="CM88" i="21"/>
  <c r="CM89" i="21"/>
  <c r="CQ84" i="21"/>
  <c r="DH84" i="21" s="1"/>
  <c r="DI84" i="21" s="1"/>
  <c r="CQ67" i="21"/>
  <c r="DH67" i="21" s="1"/>
  <c r="DI67" i="21" s="1"/>
  <c r="CK91" i="21"/>
  <c r="CM78" i="21"/>
  <c r="CM87" i="21"/>
  <c r="CM41" i="21"/>
  <c r="CM102" i="21"/>
  <c r="CL84" i="21"/>
  <c r="CX84" i="21" s="1"/>
  <c r="CM68" i="21"/>
  <c r="CM86" i="21"/>
  <c r="CQ40" i="21"/>
  <c r="DH40" i="21" s="1"/>
  <c r="DI40" i="21" s="1"/>
  <c r="CG66" i="21"/>
  <c r="CL67" i="21"/>
  <c r="CX67" i="21" s="1"/>
  <c r="CF66" i="21"/>
  <c r="CH66" i="21" s="1"/>
  <c r="CH91" i="21" s="1"/>
  <c r="CF91" i="21"/>
  <c r="CL102" i="21"/>
  <c r="CX102" i="21" s="1"/>
  <c r="CK98" i="21"/>
  <c r="CP66" i="21"/>
  <c r="CT66" i="21"/>
  <c r="DL66" i="21" s="1"/>
  <c r="DM66" i="21" s="1"/>
  <c r="CQ66" i="21"/>
  <c r="CM63" i="21"/>
  <c r="CJ98" i="21"/>
  <c r="CL98" i="21"/>
  <c r="DD98" i="21" s="1"/>
  <c r="DE98" i="21" s="1"/>
  <c r="CL34" i="21"/>
  <c r="CX34" i="21" s="1"/>
  <c r="CL46" i="21"/>
  <c r="CX46" i="21" s="1"/>
  <c r="DP105" i="21" l="1"/>
  <c r="DQ105" i="21" s="1"/>
  <c r="DP120" i="21"/>
  <c r="DQ120" i="21" s="1"/>
  <c r="DH66" i="21"/>
  <c r="DI66" i="21" s="1"/>
  <c r="DP46" i="21"/>
  <c r="DQ46" i="21" s="1"/>
  <c r="DD46" i="21"/>
  <c r="DE46" i="21" s="1"/>
  <c r="CY68" i="21"/>
  <c r="DP68" i="21" s="1"/>
  <c r="DQ68" i="21" s="1"/>
  <c r="DD68" i="21"/>
  <c r="DE68" i="21" s="1"/>
  <c r="CY70" i="21"/>
  <c r="DP70" i="21" s="1"/>
  <c r="DQ70" i="21" s="1"/>
  <c r="DD70" i="21"/>
  <c r="DE70" i="21" s="1"/>
  <c r="CY86" i="21"/>
  <c r="DP86" i="21" s="1"/>
  <c r="DQ86" i="21" s="1"/>
  <c r="DD86" i="21"/>
  <c r="DE86" i="21" s="1"/>
  <c r="CI66" i="21"/>
  <c r="CZ66" i="21"/>
  <c r="DA66" i="21" s="1"/>
  <c r="CY87" i="21"/>
  <c r="DP87" i="21" s="1"/>
  <c r="DQ87" i="21" s="1"/>
  <c r="DD87" i="21"/>
  <c r="DE87" i="21" s="1"/>
  <c r="CY88" i="21"/>
  <c r="DP88" i="21" s="1"/>
  <c r="DQ88" i="21" s="1"/>
  <c r="DD88" i="21"/>
  <c r="DE88" i="21" s="1"/>
  <c r="DP34" i="21"/>
  <c r="DQ34" i="21" s="1"/>
  <c r="CY78" i="21"/>
  <c r="DP78" i="21" s="1"/>
  <c r="DQ78" i="21" s="1"/>
  <c r="DD78" i="21"/>
  <c r="DE78" i="21" s="1"/>
  <c r="CY89" i="21"/>
  <c r="DP89" i="21" s="1"/>
  <c r="DD89" i="21"/>
  <c r="CY67" i="21"/>
  <c r="DP67" i="21" s="1"/>
  <c r="DQ67" i="21" s="1"/>
  <c r="DD67" i="21"/>
  <c r="DE67" i="21" s="1"/>
  <c r="DD34" i="21"/>
  <c r="DE34" i="21" s="1"/>
  <c r="DB98" i="21"/>
  <c r="DC98" i="21" s="1"/>
  <c r="CY41" i="21"/>
  <c r="DP41" i="21" s="1"/>
  <c r="DQ41" i="21" s="1"/>
  <c r="DD41" i="21"/>
  <c r="DE41" i="21" s="1"/>
  <c r="CY63" i="21"/>
  <c r="CY114" i="21"/>
  <c r="CY102" i="21"/>
  <c r="DP102" i="21" s="1"/>
  <c r="DQ102" i="21" s="1"/>
  <c r="DD102" i="21"/>
  <c r="DE102" i="21" s="1"/>
  <c r="CM40" i="21"/>
  <c r="CM84" i="21"/>
  <c r="CG91" i="21"/>
  <c r="CQ91" i="21"/>
  <c r="CM66" i="21"/>
  <c r="CT91" i="21"/>
  <c r="DL91" i="21" s="1"/>
  <c r="DM91" i="21" s="1"/>
  <c r="CT99" i="21"/>
  <c r="CP91" i="21"/>
  <c r="CL66" i="21"/>
  <c r="CX66" i="21" s="1"/>
  <c r="CL63" i="21"/>
  <c r="CX63" i="21" s="1"/>
  <c r="CU99" i="21"/>
  <c r="DP114" i="21" l="1"/>
  <c r="DQ114" i="21" s="1"/>
  <c r="DL99" i="21"/>
  <c r="DM99" i="21" s="1"/>
  <c r="DD63" i="21"/>
  <c r="DE63" i="21" s="1"/>
  <c r="DH91" i="21"/>
  <c r="DI91" i="21" s="1"/>
  <c r="DP63" i="21"/>
  <c r="DQ63" i="21" s="1"/>
  <c r="CY84" i="21"/>
  <c r="DP84" i="21" s="1"/>
  <c r="DQ84" i="21" s="1"/>
  <c r="DD84" i="21"/>
  <c r="DE84" i="21" s="1"/>
  <c r="CI91" i="21"/>
  <c r="CZ91" i="21"/>
  <c r="DA91" i="21" s="1"/>
  <c r="CY40" i="21"/>
  <c r="DP40" i="21" s="1"/>
  <c r="DQ40" i="21" s="1"/>
  <c r="DD40" i="21"/>
  <c r="DE40" i="21" s="1"/>
  <c r="CY66" i="21"/>
  <c r="DP66" i="21" s="1"/>
  <c r="DQ66" i="21" s="1"/>
  <c r="DD66" i="21"/>
  <c r="DE66" i="21" s="1"/>
  <c r="CY108" i="21"/>
  <c r="CY111" i="21"/>
  <c r="CY117" i="21"/>
  <c r="CL91" i="21"/>
  <c r="CX91" i="21" s="1"/>
  <c r="CM91" i="21"/>
  <c r="CP99" i="21"/>
  <c r="DP108" i="21" l="1"/>
  <c r="DQ108" i="21" s="1"/>
  <c r="DP111" i="21"/>
  <c r="DQ111" i="21" s="1"/>
  <c r="DP117" i="21"/>
  <c r="DQ117" i="21" s="1"/>
  <c r="CY91" i="21"/>
  <c r="DP91" i="21" s="1"/>
  <c r="DQ91" i="21" s="1"/>
  <c r="DD91" i="21"/>
  <c r="DE91" i="21" s="1"/>
  <c r="CQ99" i="21"/>
  <c r="DH99" i="21" s="1"/>
  <c r="DI99" i="21" s="1"/>
  <c r="CL99" i="21"/>
  <c r="CJ91" i="21"/>
  <c r="DB91" i="21" s="1"/>
  <c r="DC91" i="21" s="1"/>
  <c r="CM99" i="21" l="1"/>
  <c r="DD99" i="21" s="1"/>
  <c r="DE99" i="21" s="1"/>
  <c r="CK99" i="21"/>
  <c r="CJ99" i="21"/>
  <c r="DB99" i="21" l="1"/>
  <c r="DC99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tc={22C0FE89-8CA2-4B98-9DE9-372964506C0A}</author>
    <author>tc={56AE0DE8-76D0-4E78-9AC7-2DD2584F9F2C}</author>
    <author>tc={957BABB5-D2D3-4409-8412-9F7C5ED8EAF4}</author>
    <author>tc={9A0ED9F3-BC1F-45D4-ABEA-775301D76E96}</author>
    <author>tc={9B1B5020-459A-42F7-A500-EEDD3AADEF31}</author>
    <author>tc={AE7E71D2-4375-475B-B86B-0462317EF6F9}</author>
  </authors>
  <commentList>
    <comment ref="AI21" authorId="0" shapeId="0" xr:uid="{22C0FE89-8CA2-4B98-9DE9-372964506C0A}">
      <text>
        <t>[Komentārs ar pavedienu]
Jūsu Excel versija ļauj lasīt šo komentāru ar pavedienu, tomēr visi tā labojumi tiks noņemti, ja fails tiks atvērts jaunākā Excel versijā. Papildinformācija: https://go.microsoft.com/fwlink/?linkid=870924
Komentārs:
    T.sk. Drošinātajs par Ukrainu</t>
      </text>
    </comment>
    <comment ref="C22" authorId="1" shapeId="0" xr:uid="{56AE0DE8-76D0-4E78-9AC7-2DD2584F9F2C}">
      <text>
        <t>[Komentārs ar pavedienu]
Jūsu Excel versija ļauj lasīt šo komentāru ar pavedienu, tomēr visi tā labojumi tiks noņemti, ja fails tiks atvērts jaunākā Excel versijā. Papildinformācija: https://go.microsoft.com/fwlink/?linkid=870924
Komentārs:
    T.sk. infotaiments</t>
      </text>
    </comment>
    <comment ref="AI43" authorId="2" shapeId="0" xr:uid="{957BABB5-D2D3-4409-8412-9F7C5ED8EAF4}">
      <text>
        <t>[Komentārs ar pavedienu]
Jūsu Excel versija ļauj lasīt šo komentāru ar pavedienu, tomēr visi tā labojumi tiks noņemti, ja fails tiks atvērts jaunākā Excel versijā. Papildinformācija: https://go.microsoft.com/fwlink/?linkid=870924
Komentārs:
    +230 zi'nas</t>
      </text>
    </comment>
    <comment ref="AI48" authorId="3" shapeId="0" xr:uid="{9A0ED9F3-BC1F-45D4-ABEA-775301D76E96}">
      <text>
        <t>[Komentārs ar pavedienu]
Jūsu Excel versija ļauj lasīt šo komentāru ar pavedienu, tomēr visi tā labojumi tiks noņemti, ja fails tiks atvērts jaunākā Excel versijā. Papildinformācija: https://go.microsoft.com/fwlink/?linkid=870924
Komentārs:
    +250 ziņas</t>
      </text>
    </comment>
    <comment ref="BC92" authorId="4" shapeId="0" xr:uid="{9B1B5020-459A-42F7-A500-EEDD3AADEF31}">
      <text>
        <t>[Komentārs ar pavedienu]
Jūsu Excel versija ļauj lasīt šo komentāru ar pavedienu, tomēr visi tā labojumi tiks noņemti, ja fails tiks atvērts jaunākā Excel versijā. Papildinformācija: https://go.microsoft.com/fwlink/?linkid=870924
Komentārs:
    LR 5 dzimšanas dienas svētki nenotika</t>
      </text>
    </comment>
    <comment ref="BG93" authorId="5" shapeId="0" xr:uid="{AE7E71D2-4375-475B-B86B-0462317EF6F9}">
      <text>
        <t>[Komentārs ar pavedienu]
Jūsu Excel versija ļauj lasīt šo komentāru ar pavedienu, tomēr visi tā labojumi tiks noņemti, ja fails tiks atvērts jaunākā Excel versijā. Papildinformācija: https://go.microsoft.com/fwlink/?linkid=870924
Komentārs:
    EURANET</t>
      </text>
    </comment>
  </commentList>
</comments>
</file>

<file path=xl/sharedStrings.xml><?xml version="1.0" encoding="utf-8"?>
<sst xmlns="http://schemas.openxmlformats.org/spreadsheetml/2006/main" count="6367" uniqueCount="102">
  <si>
    <t xml:space="preserve">Sabiedriskā pasūtījuma izstrādes, uzskaites un izpildes uzraudzības kārtības nolikuma
</t>
  </si>
  <si>
    <t xml:space="preserve">Pielikums Nr.1 "Sabiedriskā pasūtījuma plāns un izpilde"
</t>
  </si>
  <si>
    <t>v_27122022</t>
  </si>
  <si>
    <t>Žanri</t>
  </si>
  <si>
    <t>Programma/ Kanāls</t>
  </si>
  <si>
    <r>
      <t>I ceturksnī</t>
    </r>
    <r>
      <rPr>
        <b/>
        <vertAlign val="superscript"/>
        <sz val="10"/>
        <rFont val="Arial"/>
        <family val="2"/>
        <charset val="186"/>
      </rPr>
      <t xml:space="preserve"> 1</t>
    </r>
  </si>
  <si>
    <r>
      <t xml:space="preserve">II ceturksnī </t>
    </r>
    <r>
      <rPr>
        <b/>
        <vertAlign val="superscript"/>
        <sz val="10"/>
        <rFont val="Arial"/>
        <family val="2"/>
        <charset val="186"/>
      </rPr>
      <t>1</t>
    </r>
  </si>
  <si>
    <r>
      <t xml:space="preserve">III ceturksnī </t>
    </r>
    <r>
      <rPr>
        <b/>
        <vertAlign val="superscript"/>
        <sz val="10"/>
        <rFont val="Arial"/>
        <family val="2"/>
        <charset val="186"/>
      </rPr>
      <t>1</t>
    </r>
  </si>
  <si>
    <r>
      <t xml:space="preserve">IV ceturksnī </t>
    </r>
    <r>
      <rPr>
        <b/>
        <vertAlign val="superscript"/>
        <sz val="10"/>
        <rFont val="Arial"/>
        <family val="2"/>
        <charset val="186"/>
      </rPr>
      <t>1</t>
    </r>
  </si>
  <si>
    <t>2023.gads KOPĀ</t>
  </si>
  <si>
    <t>Pārskata perioda  izmaiņas</t>
  </si>
  <si>
    <t>Nr.p.k.</t>
  </si>
  <si>
    <r>
      <t xml:space="preserve">Hronometrāža </t>
    </r>
    <r>
      <rPr>
        <vertAlign val="superscript"/>
        <sz val="10"/>
        <rFont val="Arial"/>
        <family val="2"/>
        <charset val="186"/>
      </rPr>
      <t>9</t>
    </r>
    <r>
      <rPr>
        <sz val="11"/>
        <color theme="1"/>
        <rFont val="Calibri"/>
        <family val="2"/>
        <charset val="186"/>
        <scheme val="minor"/>
      </rPr>
      <t xml:space="preserve"> / Satura vienības </t>
    </r>
    <r>
      <rPr>
        <vertAlign val="superscript"/>
        <sz val="10"/>
        <rFont val="Arial"/>
        <family val="2"/>
        <charset val="186"/>
      </rPr>
      <t>8</t>
    </r>
  </si>
  <si>
    <t>Kopējie izdevumi (pēc PZA)</t>
  </si>
  <si>
    <t>Hronometrāža</t>
  </si>
  <si>
    <t>tajā skaitā</t>
  </si>
  <si>
    <t>1stundas tiešās izmaksas</t>
  </si>
  <si>
    <t>Dotācija</t>
  </si>
  <si>
    <r>
      <t xml:space="preserve">Līdzfinansējumi </t>
    </r>
    <r>
      <rPr>
        <vertAlign val="superscript"/>
        <sz val="10"/>
        <rFont val="Arial"/>
        <family val="2"/>
        <charset val="186"/>
      </rPr>
      <t>2</t>
    </r>
  </si>
  <si>
    <t>1 stundas tiešās izmaksas (pēc PZA)</t>
  </si>
  <si>
    <t>Ilgums</t>
  </si>
  <si>
    <t>Īpatsvars no programmas kopējā raidapjoma</t>
  </si>
  <si>
    <t>Tiešās izmaksas</t>
  </si>
  <si>
    <t>Netiešās izmaksas</t>
  </si>
  <si>
    <t>Līdzfinansējumi***</t>
  </si>
  <si>
    <t>Kopējās tiešās izmaksas</t>
  </si>
  <si>
    <t>Kopējās netiešās izmaksas</t>
  </si>
  <si>
    <t>Kopā tiešas un netiešās</t>
  </si>
  <si>
    <t>Plāns</t>
  </si>
  <si>
    <t xml:space="preserve">Izpilde </t>
  </si>
  <si>
    <t>Izpilde</t>
  </si>
  <si>
    <t>stundas/ skaits</t>
  </si>
  <si>
    <t>%</t>
  </si>
  <si>
    <t>Euro</t>
  </si>
  <si>
    <t>EUR</t>
  </si>
  <si>
    <t xml:space="preserve">stundas </t>
  </si>
  <si>
    <t>I</t>
  </si>
  <si>
    <t xml:space="preserve">Ziņas </t>
  </si>
  <si>
    <t>x</t>
  </si>
  <si>
    <t>LR1</t>
  </si>
  <si>
    <t>LR2</t>
  </si>
  <si>
    <t>LR3</t>
  </si>
  <si>
    <t>LR4</t>
  </si>
  <si>
    <t>LR5</t>
  </si>
  <si>
    <t>Informatīvi analītiskie, sabiedriski politiskie raidījumi</t>
  </si>
  <si>
    <t>Latgales MMS</t>
  </si>
  <si>
    <t>Pētnieciskie raidījumi</t>
  </si>
  <si>
    <t>Sports</t>
  </si>
  <si>
    <t>Bērnu, pusaudžu un jauniešu raidījumi</t>
  </si>
  <si>
    <t>Vērtību orientējošie, kultūras  raidījumi</t>
  </si>
  <si>
    <t>Izglītojošie un zinātnes raidījumi</t>
  </si>
  <si>
    <t>Izklaidējošie raidījumi</t>
  </si>
  <si>
    <t>Mūzika</t>
  </si>
  <si>
    <t>Kopā pa žanriem (I)</t>
  </si>
  <si>
    <t>II</t>
  </si>
  <si>
    <t>Iepirktās filmas, ekranizējumi, raidījumi</t>
  </si>
  <si>
    <r>
      <t xml:space="preserve">Cits saturs </t>
    </r>
    <r>
      <rPr>
        <vertAlign val="superscript"/>
        <sz val="10"/>
        <rFont val="Arial"/>
        <family val="2"/>
        <charset val="186"/>
      </rPr>
      <t>3</t>
    </r>
    <r>
      <rPr>
        <sz val="11"/>
        <color theme="1"/>
        <rFont val="Calibri"/>
        <family val="2"/>
        <charset val="186"/>
        <scheme val="minor"/>
      </rPr>
      <t xml:space="preserve"> (Saeimasplenārsēdes)</t>
    </r>
  </si>
  <si>
    <t>LR6</t>
  </si>
  <si>
    <t>Kopā (I+II)</t>
  </si>
  <si>
    <t>III</t>
  </si>
  <si>
    <r>
      <t>Atkārtojumi</t>
    </r>
    <r>
      <rPr>
        <b/>
        <vertAlign val="superscript"/>
        <sz val="10"/>
        <rFont val="Arial"/>
        <family val="2"/>
        <charset val="186"/>
      </rPr>
      <t xml:space="preserve"> 4</t>
    </r>
  </si>
  <si>
    <t>IV</t>
  </si>
  <si>
    <t>Pašreklāma</t>
  </si>
  <si>
    <t>V</t>
  </si>
  <si>
    <t>Kultūras paziņojumi</t>
  </si>
  <si>
    <t>Sociālie un citi paziņojumi</t>
  </si>
  <si>
    <t>VI</t>
  </si>
  <si>
    <t>Apraides izmaksas</t>
  </si>
  <si>
    <t>Kopā lineārais saturs (I-VI)</t>
  </si>
  <si>
    <t>VII</t>
  </si>
  <si>
    <t>Ārpus ētera projekti (pasākumi u.c.)</t>
  </si>
  <si>
    <t>VIII</t>
  </si>
  <si>
    <r>
      <t xml:space="preserve">Digitālā satura veidošana (sociālie mediji, platformas, tehnoloģijas u.c.) </t>
    </r>
    <r>
      <rPr>
        <vertAlign val="superscript"/>
        <sz val="10"/>
        <rFont val="Arial"/>
        <family val="2"/>
        <charset val="186"/>
      </rPr>
      <t>5</t>
    </r>
  </si>
  <si>
    <r>
      <t xml:space="preserve">Satura veidošana LSM.LV </t>
    </r>
    <r>
      <rPr>
        <vertAlign val="superscript"/>
        <sz val="10"/>
        <rFont val="Arial"/>
        <family val="2"/>
        <charset val="186"/>
      </rPr>
      <t>6</t>
    </r>
  </si>
  <si>
    <r>
      <t xml:space="preserve">Satura veidošana RUS.LSM.LV </t>
    </r>
    <r>
      <rPr>
        <vertAlign val="superscript"/>
        <sz val="10"/>
        <rFont val="Arial"/>
        <family val="2"/>
        <charset val="186"/>
      </rPr>
      <t>6</t>
    </r>
  </si>
  <si>
    <r>
      <t xml:space="preserve">Satura veidošana ENG.LSM.LV </t>
    </r>
    <r>
      <rPr>
        <vertAlign val="superscript"/>
        <sz val="10"/>
        <rFont val="Arial"/>
        <family val="2"/>
        <charset val="186"/>
      </rPr>
      <t>6</t>
    </r>
  </si>
  <si>
    <r>
      <t xml:space="preserve">Cits </t>
    </r>
    <r>
      <rPr>
        <vertAlign val="superscript"/>
        <sz val="10"/>
        <rFont val="Arial"/>
        <family val="2"/>
        <charset val="186"/>
      </rPr>
      <t>7</t>
    </r>
  </si>
  <si>
    <t>Kopā digitālais saturs (VIII)</t>
  </si>
  <si>
    <t>KOPĀ visas satura izmaksas (I-VIII)</t>
  </si>
  <si>
    <t>Tajā skaitā kopā pa programmām:</t>
  </si>
  <si>
    <t>Latgales reģionālā apraide</t>
  </si>
  <si>
    <t>Informācija par līdzfinansējuma avotiem:</t>
  </si>
  <si>
    <t>Euronet Plus</t>
  </si>
  <si>
    <t>eiro/ gadā</t>
  </si>
  <si>
    <t>Borisa un Ināras Teterevu fonds</t>
  </si>
  <si>
    <t>Uzņēmuma vadītājs: U.Klapkalne, I.Aile, Ģ.Helmanis</t>
  </si>
  <si>
    <t>Sagatavoja: J.Leitāne, 26778960, julija.leitane@latvijasradio.lv</t>
  </si>
  <si>
    <t>DOKUMENTS PARAKSTĪTS AR DROŠU ELEKTRONISKO PARAKSTU UN SATUR LAIKA ZĪMOGU</t>
  </si>
  <si>
    <t>Piezīmes. </t>
  </si>
  <si>
    <r>
      <rPr>
        <vertAlign val="superscript"/>
        <sz val="9"/>
        <rFont val="Times New Roman"/>
        <family val="1"/>
      </rPr>
      <t>1</t>
    </r>
    <r>
      <rPr>
        <sz val="9"/>
        <rFont val="Times New Roman"/>
        <family val="1"/>
      </rPr>
      <t xml:space="preserve"> atskaitoties par aktuālo ceturksni, informācija sniedzama arī par pārējiem ceturkšņiem</t>
    </r>
  </si>
  <si>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papildus atskaitei (pavadvēstulē vai kā atsevišķs pielikums) tiek pievienota informācija par attiecīgo līdzfinansējumu avotiem</t>
    </r>
  </si>
  <si>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 xml:space="preserve"> cita satura izmaksas (norādīt saturu)</t>
    </r>
  </si>
  <si>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 xml:space="preserve"> sākot no 2. atkārtojuma gada laikā</t>
    </r>
  </si>
  <si>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 xml:space="preserve"> iekļauj digitālā un multimediālā satura veidošanas izmaksas, arī tās, kas papildina lineāro saturu. Aizpilda ņemot vērā LR un LTV finanšu sistēmas uzskaites iespējas</t>
    </r>
  </si>
  <si>
    <r>
      <rPr>
        <vertAlign val="superscript"/>
        <sz val="9"/>
        <rFont val="Times New Roman"/>
        <family val="1"/>
      </rPr>
      <t>6</t>
    </r>
    <r>
      <rPr>
        <sz val="9"/>
        <rFont val="Times New Roman"/>
        <family val="1"/>
      </rPr>
      <t xml:space="preserve"> aizpilda, kad iespējams nodalīt lsm.lv izmaksas no citām digitālā satura izmaksām </t>
    </r>
  </si>
  <si>
    <r>
      <rPr>
        <vertAlign val="superscript"/>
        <sz val="9"/>
        <rFont val="Times New Roman"/>
        <family val="1"/>
      </rPr>
      <t>7</t>
    </r>
    <r>
      <rPr>
        <sz val="9"/>
        <rFont val="Times New Roman"/>
        <family val="1"/>
      </rPr>
      <t xml:space="preserve"> minēt digitālās platformas nosaukumu</t>
    </r>
  </si>
  <si>
    <r>
      <rPr>
        <vertAlign val="superscript"/>
        <sz val="9"/>
        <rFont val="Times New Roman"/>
        <family val="1"/>
      </rPr>
      <t>8</t>
    </r>
    <r>
      <rPr>
        <sz val="9"/>
        <rFont val="Times New Roman"/>
        <family val="1"/>
      </rPr>
      <t xml:space="preserve"> minēt LSM satura vienības</t>
    </r>
  </si>
  <si>
    <r>
      <rPr>
        <vertAlign val="superscript"/>
        <sz val="9"/>
        <rFont val="Times New Roman"/>
        <family val="1"/>
      </rPr>
      <t>9</t>
    </r>
    <r>
      <rPr>
        <sz val="9"/>
        <rFont val="Times New Roman"/>
        <family val="1"/>
      </rPr>
      <t xml:space="preserve"> sadaļās I un II norādāms oriģinālsatura apjoms - pirmizrāde un viens atkārtojums gadā</t>
    </r>
  </si>
  <si>
    <t xml:space="preserve">Sabiedriskā pasūtījuma plāns un izpilde 2023.gadā VSIA “Latvijas Radio”
VSIA Latvijas Radio </t>
  </si>
  <si>
    <t>"Izpilde" - "Plāns"</t>
  </si>
  <si>
    <t>t.sk. satura veidošanas iznmaksas</t>
  </si>
  <si>
    <t>t.sk. apraides izmaksas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</si>
</sst>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%"/>
    <numFmt numFmtId="167" formatCode="#,##0.000"/>
  </numFmts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2"/>
      <name val="Arial"/>
      <family val="2"/>
      <charset val="186"/>
    </font>
    <font>
      <b/>
      <sz val="16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b/>
      <vertAlign val="superscript"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</font>
    <font>
      <b/>
      <sz val="10"/>
      <color theme="1"/>
      <name val="Segoe UI"/>
      <family val="2"/>
      <charset val="186"/>
    </font>
    <font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Segoe UI"/>
      <family val="2"/>
      <charset val="186"/>
    </font>
    <font>
      <i/>
      <sz val="11"/>
      <color rgb="FF0070C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sz val="10"/>
      <color rgb="FF0070C0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2" fontId="2" fillId="0" borderId="0" xfId="1" applyNumberFormat="1" applyFont="1"/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3" fontId="0" fillId="2" borderId="0" xfId="0" applyNumberFormat="1" applyFill="1"/>
    <xf numFmtId="164" fontId="0" fillId="2" borderId="0" xfId="0" applyNumberFormat="1" applyFill="1"/>
    <xf numFmtId="165" fontId="0" fillId="2" borderId="0" xfId="0" applyNumberFormat="1" applyFill="1"/>
    <xf numFmtId="2" fontId="0" fillId="2" borderId="0" xfId="1" applyNumberFormat="1" applyFont="1" applyFill="1"/>
    <xf numFmtId="2" fontId="0" fillId="2" borderId="0" xfId="0" applyNumberFormat="1" applyFill="1"/>
    <xf numFmtId="0" fontId="0" fillId="2" borderId="0" xfId="0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0" fillId="2" borderId="2" xfId="0" applyFill="1" applyBorder="1"/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4" borderId="17" xfId="0" applyFill="1" applyBorder="1" applyAlignment="1">
      <alignment horizontal="center" wrapText="1"/>
    </xf>
    <xf numFmtId="0" fontId="0" fillId="4" borderId="18" xfId="0" applyFill="1" applyBorder="1" applyAlignment="1">
      <alignment horizontal="center" wrapText="1"/>
    </xf>
    <xf numFmtId="164" fontId="0" fillId="4" borderId="31" xfId="0" applyNumberFormat="1" applyFill="1" applyBorder="1" applyAlignment="1">
      <alignment horizontal="center" wrapText="1"/>
    </xf>
    <xf numFmtId="164" fontId="0" fillId="4" borderId="32" xfId="0" applyNumberFormat="1" applyFill="1" applyBorder="1" applyAlignment="1">
      <alignment horizontal="center" wrapText="1"/>
    </xf>
    <xf numFmtId="0" fontId="0" fillId="4" borderId="32" xfId="0" applyFill="1" applyBorder="1" applyAlignment="1">
      <alignment horizontal="center" wrapText="1"/>
    </xf>
    <xf numFmtId="165" fontId="0" fillId="4" borderId="32" xfId="0" applyNumberFormat="1" applyFill="1" applyBorder="1" applyAlignment="1">
      <alignment horizontal="center" wrapText="1"/>
    </xf>
    <xf numFmtId="3" fontId="0" fillId="4" borderId="17" xfId="0" applyNumberFormat="1" applyFill="1" applyBorder="1" applyAlignment="1">
      <alignment horizontal="center" wrapText="1"/>
    </xf>
    <xf numFmtId="3" fontId="0" fillId="4" borderId="32" xfId="0" applyNumberFormat="1" applyFill="1" applyBorder="1" applyAlignment="1">
      <alignment horizontal="center" wrapText="1"/>
    </xf>
    <xf numFmtId="0" fontId="0" fillId="4" borderId="33" xfId="0" applyFill="1" applyBorder="1" applyAlignment="1">
      <alignment horizont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2" fontId="0" fillId="4" borderId="42" xfId="1" applyNumberFormat="1" applyFont="1" applyFill="1" applyBorder="1" applyAlignment="1">
      <alignment horizontal="center" vertical="center" wrapText="1"/>
    </xf>
    <xf numFmtId="2" fontId="0" fillId="4" borderId="42" xfId="0" applyNumberFormat="1" applyFill="1" applyBorder="1" applyAlignment="1">
      <alignment horizontal="center" vertical="center" wrapText="1"/>
    </xf>
    <xf numFmtId="0" fontId="0" fillId="4" borderId="4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4" fontId="0" fillId="2" borderId="28" xfId="0" applyNumberFormat="1" applyFill="1" applyBorder="1" applyAlignment="1">
      <alignment horizontal="center" wrapText="1"/>
    </xf>
    <xf numFmtId="164" fontId="0" fillId="2" borderId="0" xfId="0" applyNumberFormat="1" applyFill="1" applyAlignment="1">
      <alignment horizontal="center" wrapText="1"/>
    </xf>
    <xf numFmtId="165" fontId="0" fillId="2" borderId="0" xfId="0" applyNumberFormat="1" applyFill="1" applyAlignment="1">
      <alignment horizontal="center"/>
    </xf>
    <xf numFmtId="0" fontId="0" fillId="2" borderId="29" xfId="0" applyFill="1" applyBorder="1" applyAlignment="1">
      <alignment horizontal="center" wrapText="1"/>
    </xf>
    <xf numFmtId="0" fontId="0" fillId="2" borderId="45" xfId="0" applyFill="1" applyBorder="1" applyAlignment="1">
      <alignment horizontal="center" wrapText="1"/>
    </xf>
    <xf numFmtId="3" fontId="0" fillId="2" borderId="0" xfId="0" applyNumberFormat="1" applyFill="1" applyAlignment="1">
      <alignment horizontal="center" wrapText="1"/>
    </xf>
    <xf numFmtId="3" fontId="0" fillId="2" borderId="29" xfId="0" applyNumberFormat="1" applyFill="1" applyBorder="1" applyAlignment="1">
      <alignment horizontal="center" wrapText="1"/>
    </xf>
    <xf numFmtId="3" fontId="0" fillId="2" borderId="46" xfId="0" applyNumberFormat="1" applyFill="1" applyBorder="1" applyAlignment="1">
      <alignment horizontal="center" wrapText="1"/>
    </xf>
    <xf numFmtId="165" fontId="0" fillId="2" borderId="29" xfId="0" applyNumberFormat="1" applyFill="1" applyBorder="1" applyAlignment="1">
      <alignment horizontal="center"/>
    </xf>
    <xf numFmtId="0" fontId="0" fillId="2" borderId="27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65" fontId="0" fillId="2" borderId="28" xfId="0" applyNumberFormat="1" applyFill="1" applyBorder="1" applyAlignment="1">
      <alignment horizontal="center" vertical="center" wrapText="1"/>
    </xf>
    <xf numFmtId="2" fontId="0" fillId="2" borderId="29" xfId="1" applyNumberFormat="1" applyFont="1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164" fontId="0" fillId="5" borderId="50" xfId="0" applyNumberFormat="1" applyFill="1" applyBorder="1"/>
    <xf numFmtId="164" fontId="0" fillId="5" borderId="51" xfId="0" applyNumberFormat="1" applyFill="1" applyBorder="1"/>
    <xf numFmtId="3" fontId="0" fillId="5" borderId="52" xfId="0" applyNumberFormat="1" applyFill="1" applyBorder="1" applyAlignment="1">
      <alignment horizontal="center"/>
    </xf>
    <xf numFmtId="3" fontId="0" fillId="5" borderId="53" xfId="0" applyNumberFormat="1" applyFill="1" applyBorder="1" applyAlignment="1">
      <alignment horizontal="center"/>
    </xf>
    <xf numFmtId="3" fontId="0" fillId="5" borderId="48" xfId="0" applyNumberFormat="1" applyFill="1" applyBorder="1"/>
    <xf numFmtId="3" fontId="0" fillId="5" borderId="49" xfId="0" applyNumberFormat="1" applyFill="1" applyBorder="1"/>
    <xf numFmtId="3" fontId="0" fillId="5" borderId="54" xfId="0" applyNumberFormat="1" applyFill="1" applyBorder="1" applyAlignment="1">
      <alignment horizontal="center"/>
    </xf>
    <xf numFmtId="3" fontId="0" fillId="5" borderId="55" xfId="0" applyNumberFormat="1" applyFill="1" applyBorder="1" applyAlignment="1">
      <alignment horizontal="center"/>
    </xf>
    <xf numFmtId="3" fontId="0" fillId="5" borderId="54" xfId="0" applyNumberFormat="1" applyFill="1" applyBorder="1"/>
    <xf numFmtId="3" fontId="0" fillId="5" borderId="52" xfId="0" applyNumberFormat="1" applyFill="1" applyBorder="1"/>
    <xf numFmtId="3" fontId="0" fillId="5" borderId="51" xfId="0" applyNumberFormat="1" applyFill="1" applyBorder="1"/>
    <xf numFmtId="3" fontId="0" fillId="5" borderId="56" xfId="0" applyNumberFormat="1" applyFill="1" applyBorder="1"/>
    <xf numFmtId="3" fontId="0" fillId="5" borderId="51" xfId="0" applyNumberFormat="1" applyFill="1" applyBorder="1" applyAlignment="1">
      <alignment horizontal="center"/>
    </xf>
    <xf numFmtId="3" fontId="0" fillId="5" borderId="57" xfId="0" applyNumberFormat="1" applyFill="1" applyBorder="1"/>
    <xf numFmtId="165" fontId="0" fillId="5" borderId="56" xfId="0" applyNumberFormat="1" applyFill="1" applyBorder="1"/>
    <xf numFmtId="3" fontId="0" fillId="5" borderId="61" xfId="0" applyNumberFormat="1" applyFill="1" applyBorder="1"/>
    <xf numFmtId="3" fontId="0" fillId="5" borderId="62" xfId="0" applyNumberFormat="1" applyFill="1" applyBorder="1"/>
    <xf numFmtId="165" fontId="0" fillId="5" borderId="64" xfId="0" applyNumberFormat="1" applyFill="1" applyBorder="1"/>
    <xf numFmtId="165" fontId="0" fillId="5" borderId="53" xfId="0" applyNumberFormat="1" applyFill="1" applyBorder="1" applyAlignment="1">
      <alignment horizontal="center"/>
    </xf>
    <xf numFmtId="3" fontId="0" fillId="6" borderId="65" xfId="0" applyNumberFormat="1" applyFill="1" applyBorder="1" applyAlignment="1" applyProtection="1">
      <alignment horizontal="right" vertical="center" wrapText="1"/>
      <protection locked="0"/>
    </xf>
    <xf numFmtId="3" fontId="0" fillId="0" borderId="66" xfId="0" applyNumberFormat="1" applyBorder="1" applyAlignment="1" applyProtection="1">
      <alignment horizontal="left" vertical="center" wrapText="1"/>
      <protection locked="0"/>
    </xf>
    <xf numFmtId="164" fontId="0" fillId="2" borderId="67" xfId="0" applyNumberFormat="1" applyFill="1" applyBorder="1"/>
    <xf numFmtId="164" fontId="0" fillId="2" borderId="68" xfId="0" applyNumberFormat="1" applyFill="1" applyBorder="1"/>
    <xf numFmtId="3" fontId="0" fillId="2" borderId="60" xfId="0" applyNumberFormat="1" applyFill="1" applyBorder="1" applyAlignment="1">
      <alignment horizontal="center"/>
    </xf>
    <xf numFmtId="3" fontId="0" fillId="2" borderId="69" xfId="0" applyNumberFormat="1" applyFill="1" applyBorder="1" applyAlignment="1">
      <alignment horizontal="center"/>
    </xf>
    <xf numFmtId="3" fontId="0" fillId="2" borderId="65" xfId="0" applyNumberFormat="1" applyFill="1" applyBorder="1"/>
    <xf numFmtId="3" fontId="0" fillId="2" borderId="70" xfId="0" applyNumberFormat="1" applyFill="1" applyBorder="1"/>
    <xf numFmtId="9" fontId="0" fillId="2" borderId="70" xfId="1" applyFont="1" applyFill="1" applyBorder="1" applyAlignment="1">
      <alignment horizontal="center"/>
    </xf>
    <xf numFmtId="3" fontId="0" fillId="2" borderId="71" xfId="0" applyNumberFormat="1" applyFill="1" applyBorder="1" applyAlignment="1">
      <alignment horizontal="center"/>
    </xf>
    <xf numFmtId="3" fontId="0" fillId="2" borderId="68" xfId="0" applyNumberFormat="1" applyFill="1" applyBorder="1"/>
    <xf numFmtId="3" fontId="0" fillId="2" borderId="72" xfId="0" applyNumberFormat="1" applyFill="1" applyBorder="1"/>
    <xf numFmtId="3" fontId="0" fillId="2" borderId="70" xfId="0" applyNumberFormat="1" applyFill="1" applyBorder="1" applyAlignment="1">
      <alignment horizontal="center"/>
    </xf>
    <xf numFmtId="3" fontId="0" fillId="6" borderId="68" xfId="0" applyNumberFormat="1" applyFill="1" applyBorder="1"/>
    <xf numFmtId="164" fontId="0" fillId="2" borderId="58" xfId="0" applyNumberFormat="1" applyFill="1" applyBorder="1"/>
    <xf numFmtId="3" fontId="0" fillId="2" borderId="61" xfId="0" applyNumberFormat="1" applyFill="1" applyBorder="1"/>
    <xf numFmtId="3" fontId="0" fillId="2" borderId="59" xfId="0" applyNumberFormat="1" applyFill="1" applyBorder="1"/>
    <xf numFmtId="3" fontId="0" fillId="2" borderId="68" xfId="0" applyNumberFormat="1" applyFill="1" applyBorder="1" applyAlignment="1">
      <alignment horizontal="center"/>
    </xf>
    <xf numFmtId="165" fontId="0" fillId="2" borderId="75" xfId="0" applyNumberFormat="1" applyFill="1" applyBorder="1"/>
    <xf numFmtId="3" fontId="0" fillId="2" borderId="73" xfId="0" applyNumberFormat="1" applyFill="1" applyBorder="1" applyAlignment="1">
      <alignment horizontal="center"/>
    </xf>
    <xf numFmtId="165" fontId="0" fillId="2" borderId="69" xfId="0" applyNumberFormat="1" applyFill="1" applyBorder="1" applyAlignment="1">
      <alignment horizontal="center"/>
    </xf>
    <xf numFmtId="165" fontId="0" fillId="2" borderId="59" xfId="0" applyNumberFormat="1" applyFill="1" applyBorder="1"/>
    <xf numFmtId="3" fontId="0" fillId="2" borderId="73" xfId="0" applyNumberFormat="1" applyFill="1" applyBorder="1"/>
    <xf numFmtId="3" fontId="0" fillId="6" borderId="72" xfId="0" applyNumberFormat="1" applyFill="1" applyBorder="1"/>
    <xf numFmtId="3" fontId="0" fillId="2" borderId="79" xfId="0" applyNumberFormat="1" applyFill="1" applyBorder="1"/>
    <xf numFmtId="3" fontId="0" fillId="2" borderId="60" xfId="0" applyNumberFormat="1" applyFill="1" applyBorder="1"/>
    <xf numFmtId="3" fontId="0" fillId="0" borderId="68" xfId="0" applyNumberFormat="1" applyBorder="1"/>
    <xf numFmtId="3" fontId="0" fillId="2" borderId="65" xfId="0" applyNumberFormat="1" applyFill="1" applyBorder="1" applyAlignment="1" applyProtection="1">
      <alignment horizontal="right" vertical="center" wrapText="1"/>
      <protection locked="0"/>
    </xf>
    <xf numFmtId="3" fontId="0" fillId="2" borderId="66" xfId="0" applyNumberFormat="1" applyFill="1" applyBorder="1" applyAlignment="1" applyProtection="1">
      <alignment horizontal="left" vertical="center" wrapText="1"/>
      <protection locked="0"/>
    </xf>
    <xf numFmtId="164" fontId="0" fillId="5" borderId="75" xfId="0" applyNumberFormat="1" applyFill="1" applyBorder="1"/>
    <xf numFmtId="164" fontId="0" fillId="5" borderId="76" xfId="0" applyNumberFormat="1" applyFill="1" applyBorder="1"/>
    <xf numFmtId="164" fontId="0" fillId="5" borderId="68" xfId="0" applyNumberFormat="1" applyFill="1" applyBorder="1"/>
    <xf numFmtId="3" fontId="0" fillId="5" borderId="60" xfId="0" applyNumberFormat="1" applyFill="1" applyBorder="1" applyAlignment="1">
      <alignment horizontal="center"/>
    </xf>
    <xf numFmtId="3" fontId="0" fillId="5" borderId="69" xfId="0" applyNumberFormat="1" applyFill="1" applyBorder="1" applyAlignment="1">
      <alignment horizontal="center"/>
    </xf>
    <xf numFmtId="3" fontId="0" fillId="5" borderId="79" xfId="0" applyNumberFormat="1" applyFill="1" applyBorder="1"/>
    <xf numFmtId="3" fontId="0" fillId="5" borderId="61" xfId="0" applyNumberFormat="1" applyFill="1" applyBorder="1" applyAlignment="1">
      <alignment horizontal="center"/>
    </xf>
    <xf numFmtId="3" fontId="0" fillId="5" borderId="81" xfId="0" applyNumberFormat="1" applyFill="1" applyBorder="1" applyAlignment="1">
      <alignment horizontal="center"/>
    </xf>
    <xf numFmtId="3" fontId="0" fillId="5" borderId="65" xfId="0" applyNumberFormat="1" applyFill="1" applyBorder="1"/>
    <xf numFmtId="3" fontId="0" fillId="5" borderId="68" xfId="0" applyNumberFormat="1" applyFill="1" applyBorder="1"/>
    <xf numFmtId="3" fontId="0" fillId="5" borderId="70" xfId="0" applyNumberFormat="1" applyFill="1" applyBorder="1"/>
    <xf numFmtId="164" fontId="0" fillId="5" borderId="67" xfId="0" applyNumberFormat="1" applyFill="1" applyBorder="1"/>
    <xf numFmtId="3" fontId="0" fillId="5" borderId="60" xfId="0" applyNumberFormat="1" applyFill="1" applyBorder="1"/>
    <xf numFmtId="3" fontId="0" fillId="5" borderId="73" xfId="0" applyNumberFormat="1" applyFill="1" applyBorder="1"/>
    <xf numFmtId="164" fontId="0" fillId="5" borderId="58" xfId="0" applyNumberFormat="1" applyFill="1" applyBorder="1"/>
    <xf numFmtId="3" fontId="0" fillId="5" borderId="59" xfId="0" applyNumberFormat="1" applyFill="1" applyBorder="1"/>
    <xf numFmtId="3" fontId="0" fillId="5" borderId="73" xfId="0" applyNumberFormat="1" applyFill="1" applyBorder="1" applyAlignment="1">
      <alignment horizontal="center"/>
    </xf>
    <xf numFmtId="3" fontId="0" fillId="5" borderId="66" xfId="0" applyNumberFormat="1" applyFill="1" applyBorder="1"/>
    <xf numFmtId="165" fontId="0" fillId="5" borderId="75" xfId="0" applyNumberFormat="1" applyFill="1" applyBorder="1"/>
    <xf numFmtId="165" fontId="0" fillId="5" borderId="69" xfId="0" applyNumberFormat="1" applyFill="1" applyBorder="1" applyAlignment="1">
      <alignment horizontal="center"/>
    </xf>
    <xf numFmtId="165" fontId="0" fillId="5" borderId="59" xfId="0" applyNumberFormat="1" applyFill="1" applyBorder="1"/>
    <xf numFmtId="3" fontId="0" fillId="5" borderId="72" xfId="0" applyNumberFormat="1" applyFill="1" applyBorder="1"/>
    <xf numFmtId="3" fontId="0" fillId="2" borderId="72" xfId="0" applyNumberFormat="1" applyFill="1" applyBorder="1" applyAlignment="1">
      <alignment horizontal="center"/>
    </xf>
    <xf numFmtId="3" fontId="0" fillId="2" borderId="80" xfId="0" applyNumberFormat="1" applyFill="1" applyBorder="1" applyAlignment="1">
      <alignment horizontal="center"/>
    </xf>
    <xf numFmtId="3" fontId="7" fillId="0" borderId="65" xfId="0" applyNumberFormat="1" applyFont="1" applyBorder="1" applyAlignment="1" applyProtection="1">
      <alignment horizontal="left" vertical="center" wrapText="1"/>
      <protection locked="0"/>
    </xf>
    <xf numFmtId="164" fontId="0" fillId="2" borderId="80" xfId="0" applyNumberFormat="1" applyFill="1" applyBorder="1"/>
    <xf numFmtId="3" fontId="0" fillId="2" borderId="76" xfId="0" applyNumberFormat="1" applyFill="1" applyBorder="1" applyAlignment="1">
      <alignment horizontal="center"/>
    </xf>
    <xf numFmtId="3" fontId="0" fillId="2" borderId="66" xfId="0" applyNumberFormat="1" applyFill="1" applyBorder="1" applyAlignment="1">
      <alignment horizontal="center"/>
    </xf>
    <xf numFmtId="3" fontId="0" fillId="2" borderId="81" xfId="0" applyNumberFormat="1" applyFill="1" applyBorder="1" applyAlignment="1">
      <alignment horizontal="center"/>
    </xf>
    <xf numFmtId="3" fontId="0" fillId="2" borderId="61" xfId="0" applyNumberFormat="1" applyFill="1" applyBorder="1" applyAlignment="1">
      <alignment horizontal="center"/>
    </xf>
    <xf numFmtId="3" fontId="7" fillId="0" borderId="65" xfId="0" applyNumberFormat="1" applyFont="1" applyBorder="1" applyAlignment="1">
      <alignment horizontal="left" vertical="center" wrapText="1"/>
    </xf>
    <xf numFmtId="3" fontId="0" fillId="5" borderId="70" xfId="0" applyNumberFormat="1" applyFill="1" applyBorder="1" applyAlignment="1">
      <alignment horizontal="center"/>
    </xf>
    <xf numFmtId="3" fontId="0" fillId="5" borderId="71" xfId="0" applyNumberFormat="1" applyFill="1" applyBorder="1" applyAlignment="1">
      <alignment horizontal="center"/>
    </xf>
    <xf numFmtId="3" fontId="0" fillId="5" borderId="68" xfId="0" applyNumberFormat="1" applyFill="1" applyBorder="1" applyAlignment="1">
      <alignment horizontal="center"/>
    </xf>
    <xf numFmtId="3" fontId="7" fillId="2" borderId="65" xfId="0" applyNumberFormat="1" applyFont="1" applyFill="1" applyBorder="1" applyAlignment="1" applyProtection="1">
      <alignment horizontal="left" vertical="center" wrapText="1"/>
      <protection locked="0"/>
    </xf>
    <xf numFmtId="3" fontId="7" fillId="6" borderId="65" xfId="0" applyNumberFormat="1" applyFont="1" applyFill="1" applyBorder="1" applyAlignment="1" applyProtection="1">
      <alignment horizontal="left" vertical="center" wrapText="1"/>
      <protection locked="0"/>
    </xf>
    <xf numFmtId="3" fontId="7" fillId="2" borderId="65" xfId="0" applyNumberFormat="1" applyFont="1" applyFill="1" applyBorder="1" applyAlignment="1">
      <alignment horizontal="left" vertical="center" wrapText="1"/>
    </xf>
    <xf numFmtId="164" fontId="0" fillId="0" borderId="67" xfId="0" applyNumberFormat="1" applyBorder="1"/>
    <xf numFmtId="3" fontId="0" fillId="6" borderId="65" xfId="0" applyNumberFormat="1" applyFill="1" applyBorder="1"/>
    <xf numFmtId="164" fontId="0" fillId="0" borderId="68" xfId="0" applyNumberFormat="1" applyBorder="1"/>
    <xf numFmtId="3" fontId="0" fillId="0" borderId="76" xfId="0" applyNumberFormat="1" applyBorder="1" applyAlignment="1" applyProtection="1">
      <alignment horizontal="left" vertical="center" wrapText="1"/>
      <protection locked="0"/>
    </xf>
    <xf numFmtId="3" fontId="0" fillId="6" borderId="72" xfId="0" applyNumberFormat="1" applyFill="1" applyBorder="1" applyAlignment="1">
      <alignment horizontal="center"/>
    </xf>
    <xf numFmtId="3" fontId="0" fillId="6" borderId="80" xfId="0" applyNumberFormat="1" applyFill="1" applyBorder="1" applyAlignment="1">
      <alignment horizontal="center"/>
    </xf>
    <xf numFmtId="3" fontId="0" fillId="6" borderId="70" xfId="0" applyNumberFormat="1" applyFill="1" applyBorder="1"/>
    <xf numFmtId="3" fontId="0" fillId="6" borderId="71" xfId="0" applyNumberFormat="1" applyFill="1" applyBorder="1" applyAlignment="1">
      <alignment horizontal="center"/>
    </xf>
    <xf numFmtId="3" fontId="0" fillId="6" borderId="70" xfId="0" applyNumberFormat="1" applyFill="1" applyBorder="1" applyAlignment="1">
      <alignment horizontal="center"/>
    </xf>
    <xf numFmtId="3" fontId="0" fillId="6" borderId="68" xfId="0" applyNumberFormat="1" applyFill="1" applyBorder="1" applyAlignment="1">
      <alignment horizontal="center"/>
    </xf>
    <xf numFmtId="3" fontId="7" fillId="3" borderId="45" xfId="0" applyNumberFormat="1" applyFont="1" applyFill="1" applyBorder="1" applyAlignment="1">
      <alignment horizontal="left" vertical="center" wrapText="1"/>
    </xf>
    <xf numFmtId="3" fontId="7" fillId="3" borderId="0" xfId="0" applyNumberFormat="1" applyFont="1" applyFill="1" applyAlignment="1">
      <alignment horizontal="left" vertical="center" wrapText="1"/>
    </xf>
    <xf numFmtId="164" fontId="7" fillId="3" borderId="82" xfId="0" applyNumberFormat="1" applyFont="1" applyFill="1" applyBorder="1"/>
    <xf numFmtId="164" fontId="7" fillId="3" borderId="0" xfId="0" applyNumberFormat="1" applyFont="1" applyFill="1"/>
    <xf numFmtId="164" fontId="7" fillId="3" borderId="83" xfId="0" applyNumberFormat="1" applyFont="1" applyFill="1" applyBorder="1"/>
    <xf numFmtId="164" fontId="7" fillId="3" borderId="84" xfId="0" applyNumberFormat="1" applyFont="1" applyFill="1" applyBorder="1" applyAlignment="1">
      <alignment horizontal="center"/>
    </xf>
    <xf numFmtId="164" fontId="7" fillId="3" borderId="83" xfId="0" applyNumberFormat="1" applyFont="1" applyFill="1" applyBorder="1" applyAlignment="1">
      <alignment horizontal="center"/>
    </xf>
    <xf numFmtId="3" fontId="7" fillId="3" borderId="45" xfId="0" applyNumberFormat="1" applyFont="1" applyFill="1" applyBorder="1"/>
    <xf numFmtId="3" fontId="7" fillId="3" borderId="0" xfId="0" applyNumberFormat="1" applyFont="1" applyFill="1"/>
    <xf numFmtId="3" fontId="7" fillId="3" borderId="85" xfId="0" applyNumberFormat="1" applyFont="1" applyFill="1" applyBorder="1" applyAlignment="1">
      <alignment horizontal="center"/>
    </xf>
    <xf numFmtId="3" fontId="7" fillId="3" borderId="29" xfId="0" applyNumberFormat="1" applyFont="1" applyFill="1" applyBorder="1" applyAlignment="1">
      <alignment horizontal="center"/>
    </xf>
    <xf numFmtId="3" fontId="7" fillId="3" borderId="84" xfId="0" applyNumberFormat="1" applyFont="1" applyFill="1" applyBorder="1"/>
    <xf numFmtId="164" fontId="7" fillId="3" borderId="46" xfId="0" applyNumberFormat="1" applyFont="1" applyFill="1" applyBorder="1" applyAlignment="1">
      <alignment horizontal="center"/>
    </xf>
    <xf numFmtId="164" fontId="7" fillId="3" borderId="28" xfId="0" applyNumberFormat="1" applyFont="1" applyFill="1" applyBorder="1"/>
    <xf numFmtId="164" fontId="7" fillId="3" borderId="46" xfId="0" applyNumberFormat="1" applyFont="1" applyFill="1" applyBorder="1"/>
    <xf numFmtId="3" fontId="7" fillId="3" borderId="1" xfId="0" applyNumberFormat="1" applyFont="1" applyFill="1" applyBorder="1"/>
    <xf numFmtId="3" fontId="7" fillId="3" borderId="83" xfId="0" applyNumberFormat="1" applyFont="1" applyFill="1" applyBorder="1"/>
    <xf numFmtId="3" fontId="7" fillId="3" borderId="86" xfId="0" applyNumberFormat="1" applyFont="1" applyFill="1" applyBorder="1"/>
    <xf numFmtId="3" fontId="7" fillId="3" borderId="70" xfId="0" applyNumberFormat="1" applyFont="1" applyFill="1" applyBorder="1"/>
    <xf numFmtId="164" fontId="7" fillId="3" borderId="87" xfId="0" applyNumberFormat="1" applyFont="1" applyFill="1" applyBorder="1"/>
    <xf numFmtId="3" fontId="7" fillId="3" borderId="46" xfId="0" applyNumberFormat="1" applyFont="1" applyFill="1" applyBorder="1"/>
    <xf numFmtId="3" fontId="7" fillId="3" borderId="83" xfId="0" applyNumberFormat="1" applyFont="1" applyFill="1" applyBorder="1" applyAlignment="1">
      <alignment horizontal="center"/>
    </xf>
    <xf numFmtId="165" fontId="7" fillId="3" borderId="90" xfId="0" applyNumberFormat="1" applyFont="1" applyFill="1" applyBorder="1"/>
    <xf numFmtId="3" fontId="7" fillId="3" borderId="92" xfId="0" applyNumberFormat="1" applyFont="1" applyFill="1" applyBorder="1"/>
    <xf numFmtId="3" fontId="7" fillId="3" borderId="86" xfId="0" applyNumberFormat="1" applyFont="1" applyFill="1" applyBorder="1" applyAlignment="1">
      <alignment horizontal="center"/>
    </xf>
    <xf numFmtId="165" fontId="7" fillId="3" borderId="91" xfId="0" applyNumberFormat="1" applyFont="1" applyFill="1" applyBorder="1" applyAlignment="1">
      <alignment horizontal="center"/>
    </xf>
    <xf numFmtId="3" fontId="0" fillId="3" borderId="93" xfId="0" applyNumberFormat="1" applyFill="1" applyBorder="1"/>
    <xf numFmtId="3" fontId="0" fillId="2" borderId="9" xfId="0" applyNumberFormat="1" applyFill="1" applyBorder="1" applyAlignment="1">
      <alignment horizontal="left" vertical="center" wrapText="1"/>
    </xf>
    <xf numFmtId="3" fontId="7" fillId="2" borderId="7" xfId="0" applyNumberFormat="1" applyFont="1" applyFill="1" applyBorder="1" applyAlignment="1">
      <alignment horizontal="left" vertical="center" wrapText="1"/>
    </xf>
    <xf numFmtId="164" fontId="0" fillId="2" borderId="95" xfId="0" applyNumberFormat="1" applyFill="1" applyBorder="1" applyAlignment="1">
      <alignment horizontal="center"/>
    </xf>
    <xf numFmtId="164" fontId="0" fillId="2" borderId="96" xfId="0" applyNumberFormat="1" applyFill="1" applyBorder="1" applyAlignment="1">
      <alignment horizontal="center"/>
    </xf>
    <xf numFmtId="164" fontId="0" fillId="2" borderId="97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3" fontId="0" fillId="2" borderId="98" xfId="0" applyNumberFormat="1" applyFill="1" applyBorder="1" applyAlignment="1">
      <alignment horizontal="center"/>
    </xf>
    <xf numFmtId="3" fontId="0" fillId="2" borderId="99" xfId="0" applyNumberFormat="1" applyFill="1" applyBorder="1" applyAlignment="1">
      <alignment horizontal="center"/>
    </xf>
    <xf numFmtId="3" fontId="0" fillId="2" borderId="96" xfId="0" applyNumberFormat="1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3" fontId="0" fillId="2" borderId="100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3" fontId="0" fillId="2" borderId="9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101" xfId="0" applyNumberFormat="1" applyFill="1" applyBorder="1" applyAlignment="1">
      <alignment horizontal="center"/>
    </xf>
    <xf numFmtId="3" fontId="0" fillId="2" borderId="26" xfId="0" applyNumberFormat="1" applyFill="1" applyBorder="1" applyAlignment="1">
      <alignment horizontal="center"/>
    </xf>
    <xf numFmtId="164" fontId="0" fillId="2" borderId="102" xfId="0" applyNumberFormat="1" applyFill="1" applyBorder="1" applyAlignment="1">
      <alignment horizontal="center"/>
    </xf>
    <xf numFmtId="2" fontId="0" fillId="2" borderId="97" xfId="1" applyNumberFormat="1" applyFont="1" applyFill="1" applyBorder="1" applyAlignment="1">
      <alignment horizontal="center"/>
    </xf>
    <xf numFmtId="164" fontId="0" fillId="2" borderId="98" xfId="0" applyNumberFormat="1" applyFill="1" applyBorder="1" applyAlignment="1">
      <alignment horizontal="center"/>
    </xf>
    <xf numFmtId="3" fontId="0" fillId="2" borderId="105" xfId="0" applyNumberFormat="1" applyFill="1" applyBorder="1" applyAlignment="1">
      <alignment horizontal="left" vertical="center" wrapText="1"/>
    </xf>
    <xf numFmtId="3" fontId="0" fillId="2" borderId="103" xfId="0" applyNumberFormat="1" applyFill="1" applyBorder="1" applyAlignment="1" applyProtection="1">
      <alignment horizontal="left" vertical="center" wrapText="1"/>
      <protection locked="0"/>
    </xf>
    <xf numFmtId="164" fontId="0" fillId="0" borderId="106" xfId="0" applyNumberFormat="1" applyBorder="1"/>
    <xf numFmtId="164" fontId="0" fillId="2" borderId="107" xfId="0" applyNumberFormat="1" applyFill="1" applyBorder="1"/>
    <xf numFmtId="164" fontId="0" fillId="2" borderId="102" xfId="0" applyNumberFormat="1" applyFill="1" applyBorder="1"/>
    <xf numFmtId="3" fontId="0" fillId="6" borderId="26" xfId="0" applyNumberFormat="1" applyFill="1" applyBorder="1" applyAlignment="1">
      <alignment horizontal="center"/>
    </xf>
    <xf numFmtId="3" fontId="0" fillId="6" borderId="108" xfId="0" applyNumberFormat="1" applyFill="1" applyBorder="1" applyAlignment="1">
      <alignment horizontal="center"/>
    </xf>
    <xf numFmtId="3" fontId="0" fillId="6" borderId="105" xfId="0" applyNumberFormat="1" applyFill="1" applyBorder="1"/>
    <xf numFmtId="3" fontId="0" fillId="6" borderId="109" xfId="0" applyNumberFormat="1" applyFill="1" applyBorder="1"/>
    <xf numFmtId="3" fontId="0" fillId="6" borderId="110" xfId="0" applyNumberFormat="1" applyFill="1" applyBorder="1" applyAlignment="1">
      <alignment horizontal="center"/>
    </xf>
    <xf numFmtId="3" fontId="0" fillId="6" borderId="111" xfId="0" applyNumberFormat="1" applyFill="1" applyBorder="1" applyAlignment="1">
      <alignment horizontal="center"/>
    </xf>
    <xf numFmtId="3" fontId="0" fillId="6" borderId="112" xfId="0" applyNumberFormat="1" applyFill="1" applyBorder="1"/>
    <xf numFmtId="3" fontId="0" fillId="6" borderId="107" xfId="0" applyNumberFormat="1" applyFill="1" applyBorder="1"/>
    <xf numFmtId="3" fontId="0" fillId="6" borderId="102" xfId="0" applyNumberFormat="1" applyFill="1" applyBorder="1"/>
    <xf numFmtId="3" fontId="0" fillId="2" borderId="107" xfId="0" applyNumberFormat="1" applyFill="1" applyBorder="1"/>
    <xf numFmtId="164" fontId="0" fillId="0" borderId="23" xfId="0" applyNumberFormat="1" applyBorder="1"/>
    <xf numFmtId="3" fontId="0" fillId="6" borderId="110" xfId="0" applyNumberFormat="1" applyFill="1" applyBorder="1"/>
    <xf numFmtId="3" fontId="0" fillId="2" borderId="102" xfId="0" applyNumberFormat="1" applyFill="1" applyBorder="1"/>
    <xf numFmtId="164" fontId="0" fillId="2" borderId="106" xfId="0" applyNumberFormat="1" applyFill="1" applyBorder="1"/>
    <xf numFmtId="3" fontId="0" fillId="2" borderId="105" xfId="0" applyNumberFormat="1" applyFill="1" applyBorder="1"/>
    <xf numFmtId="3" fontId="0" fillId="2" borderId="113" xfId="0" applyNumberFormat="1" applyFill="1" applyBorder="1"/>
    <xf numFmtId="3" fontId="0" fillId="2" borderId="110" xfId="0" applyNumberFormat="1" applyFill="1" applyBorder="1"/>
    <xf numFmtId="3" fontId="0" fillId="2" borderId="109" xfId="0" applyNumberFormat="1" applyFill="1" applyBorder="1"/>
    <xf numFmtId="165" fontId="0" fillId="2" borderId="114" xfId="0" applyNumberFormat="1" applyFill="1" applyBorder="1"/>
    <xf numFmtId="3" fontId="0" fillId="2" borderId="110" xfId="0" applyNumberFormat="1" applyFill="1" applyBorder="1" applyAlignment="1">
      <alignment horizontal="center"/>
    </xf>
    <xf numFmtId="165" fontId="0" fillId="2" borderId="111" xfId="0" applyNumberFormat="1" applyFill="1" applyBorder="1" applyAlignment="1">
      <alignment horizontal="center"/>
    </xf>
    <xf numFmtId="3" fontId="0" fillId="6" borderId="17" xfId="0" applyNumberFormat="1" applyFill="1" applyBorder="1"/>
    <xf numFmtId="3" fontId="7" fillId="3" borderId="116" xfId="0" applyNumberFormat="1" applyFont="1" applyFill="1" applyBorder="1" applyAlignment="1">
      <alignment horizontal="left" vertical="center" wrapText="1"/>
    </xf>
    <xf numFmtId="3" fontId="7" fillId="3" borderId="117" xfId="0" applyNumberFormat="1" applyFont="1" applyFill="1" applyBorder="1" applyAlignment="1">
      <alignment horizontal="left" vertical="center" wrapText="1"/>
    </xf>
    <xf numFmtId="164" fontId="7" fillId="3" borderId="118" xfId="0" applyNumberFormat="1" applyFont="1" applyFill="1" applyBorder="1"/>
    <xf numFmtId="164" fontId="7" fillId="3" borderId="119" xfId="0" applyNumberFormat="1" applyFont="1" applyFill="1" applyBorder="1"/>
    <xf numFmtId="165" fontId="7" fillId="3" borderId="120" xfId="0" applyNumberFormat="1" applyFont="1" applyFill="1" applyBorder="1"/>
    <xf numFmtId="3" fontId="7" fillId="3" borderId="121" xfId="0" applyNumberFormat="1" applyFont="1" applyFill="1" applyBorder="1" applyAlignment="1">
      <alignment horizontal="center"/>
    </xf>
    <xf numFmtId="3" fontId="7" fillId="3" borderId="122" xfId="0" applyNumberFormat="1" applyFont="1" applyFill="1" applyBorder="1" applyAlignment="1">
      <alignment horizontal="center"/>
    </xf>
    <xf numFmtId="3" fontId="7" fillId="3" borderId="121" xfId="0" applyNumberFormat="1" applyFont="1" applyFill="1" applyBorder="1"/>
    <xf numFmtId="3" fontId="7" fillId="3" borderId="123" xfId="0" applyNumberFormat="1" applyFont="1" applyFill="1" applyBorder="1"/>
    <xf numFmtId="3" fontId="7" fillId="3" borderId="120" xfId="0" applyNumberFormat="1" applyFont="1" applyFill="1" applyBorder="1" applyAlignment="1">
      <alignment horizontal="center"/>
    </xf>
    <xf numFmtId="3" fontId="7" fillId="3" borderId="41" xfId="0" applyNumberFormat="1" applyFont="1" applyFill="1" applyBorder="1"/>
    <xf numFmtId="164" fontId="7" fillId="3" borderId="124" xfId="0" applyNumberFormat="1" applyFont="1" applyFill="1" applyBorder="1"/>
    <xf numFmtId="164" fontId="7" fillId="3" borderId="120" xfId="0" applyNumberFormat="1" applyFont="1" applyFill="1" applyBorder="1"/>
    <xf numFmtId="3" fontId="7" fillId="3" borderId="120" xfId="0" applyNumberFormat="1" applyFont="1" applyFill="1" applyBorder="1"/>
    <xf numFmtId="3" fontId="7" fillId="3" borderId="122" xfId="0" applyNumberFormat="1" applyFont="1" applyFill="1" applyBorder="1"/>
    <xf numFmtId="3" fontId="7" fillId="3" borderId="125" xfId="0" applyNumberFormat="1" applyFont="1" applyFill="1" applyBorder="1"/>
    <xf numFmtId="3" fontId="7" fillId="3" borderId="127" xfId="0" applyNumberFormat="1" applyFont="1" applyFill="1" applyBorder="1"/>
    <xf numFmtId="165" fontId="7" fillId="3" borderId="131" xfId="0" applyNumberFormat="1" applyFont="1" applyFill="1" applyBorder="1"/>
    <xf numFmtId="3" fontId="7" fillId="3" borderId="129" xfId="0" applyNumberFormat="1" applyFont="1" applyFill="1" applyBorder="1" applyAlignment="1">
      <alignment horizontal="center"/>
    </xf>
    <xf numFmtId="165" fontId="7" fillId="3" borderId="132" xfId="0" applyNumberFormat="1" applyFont="1" applyFill="1" applyBorder="1" applyAlignment="1">
      <alignment horizontal="center"/>
    </xf>
    <xf numFmtId="3" fontId="0" fillId="3" borderId="116" xfId="0" applyNumberFormat="1" applyFill="1" applyBorder="1"/>
    <xf numFmtId="0" fontId="7" fillId="7" borderId="5" xfId="0" applyFont="1" applyFill="1" applyBorder="1" applyAlignment="1">
      <alignment horizontal="center" vertical="center"/>
    </xf>
    <xf numFmtId="3" fontId="7" fillId="7" borderId="99" xfId="0" applyNumberFormat="1" applyFont="1" applyFill="1" applyBorder="1" applyAlignment="1">
      <alignment horizontal="left" vertical="center" wrapText="1"/>
    </xf>
    <xf numFmtId="3" fontId="0" fillId="7" borderId="101" xfId="0" applyNumberFormat="1" applyFill="1" applyBorder="1" applyAlignment="1" applyProtection="1">
      <alignment horizontal="left" vertical="center" wrapText="1"/>
      <protection locked="0"/>
    </xf>
    <xf numFmtId="164" fontId="0" fillId="7" borderId="5" xfId="0" applyNumberFormat="1" applyFill="1" applyBorder="1" applyAlignment="1">
      <alignment horizontal="right"/>
    </xf>
    <xf numFmtId="164" fontId="0" fillId="7" borderId="97" xfId="0" applyNumberFormat="1" applyFill="1" applyBorder="1" applyAlignment="1">
      <alignment horizontal="right"/>
    </xf>
    <xf numFmtId="3" fontId="0" fillId="7" borderId="9" xfId="0" applyNumberFormat="1" applyFill="1" applyBorder="1" applyAlignment="1">
      <alignment horizontal="center"/>
    </xf>
    <xf numFmtId="3" fontId="0" fillId="7" borderId="98" xfId="0" applyNumberFormat="1" applyFill="1" applyBorder="1" applyAlignment="1">
      <alignment horizontal="center"/>
    </xf>
    <xf numFmtId="3" fontId="0" fillId="7" borderId="99" xfId="0" applyNumberFormat="1" applyFill="1" applyBorder="1" applyAlignment="1">
      <alignment horizontal="right"/>
    </xf>
    <xf numFmtId="3" fontId="0" fillId="7" borderId="96" xfId="0" applyNumberFormat="1" applyFill="1" applyBorder="1" applyAlignment="1">
      <alignment horizontal="center"/>
    </xf>
    <xf numFmtId="3" fontId="0" fillId="7" borderId="8" xfId="0" applyNumberFormat="1" applyFill="1" applyBorder="1" applyAlignment="1">
      <alignment horizontal="center"/>
    </xf>
    <xf numFmtId="3" fontId="0" fillId="7" borderId="96" xfId="0" applyNumberFormat="1" applyFill="1" applyBorder="1" applyAlignment="1">
      <alignment horizontal="right"/>
    </xf>
    <xf numFmtId="164" fontId="0" fillId="7" borderId="5" xfId="0" applyNumberFormat="1" applyFill="1" applyBorder="1"/>
    <xf numFmtId="164" fontId="0" fillId="7" borderId="97" xfId="0" applyNumberFormat="1" applyFill="1" applyBorder="1"/>
    <xf numFmtId="165" fontId="0" fillId="7" borderId="98" xfId="0" applyNumberFormat="1" applyFill="1" applyBorder="1" applyAlignment="1">
      <alignment horizontal="right"/>
    </xf>
    <xf numFmtId="3" fontId="0" fillId="7" borderId="9" xfId="0" applyNumberFormat="1" applyFill="1" applyBorder="1" applyAlignment="1">
      <alignment horizontal="right"/>
    </xf>
    <xf numFmtId="3" fontId="0" fillId="7" borderId="97" xfId="0" applyNumberFormat="1" applyFill="1" applyBorder="1" applyAlignment="1">
      <alignment horizontal="center"/>
    </xf>
    <xf numFmtId="3" fontId="0" fillId="7" borderId="102" xfId="0" applyNumberFormat="1" applyFill="1" applyBorder="1" applyAlignment="1">
      <alignment horizontal="center"/>
    </xf>
    <xf numFmtId="0" fontId="7" fillId="8" borderId="133" xfId="0" applyFont="1" applyFill="1" applyBorder="1" applyAlignment="1">
      <alignment horizontal="center" vertical="center"/>
    </xf>
    <xf numFmtId="3" fontId="7" fillId="8" borderId="134" xfId="0" applyNumberFormat="1" applyFont="1" applyFill="1" applyBorder="1" applyAlignment="1">
      <alignment horizontal="left" vertical="center" wrapText="1"/>
    </xf>
    <xf numFmtId="3" fontId="0" fillId="8" borderId="135" xfId="0" applyNumberFormat="1" applyFill="1" applyBorder="1" applyAlignment="1" applyProtection="1">
      <alignment horizontal="left" vertical="center" wrapText="1"/>
      <protection locked="0"/>
    </xf>
    <xf numFmtId="164" fontId="0" fillId="8" borderId="136" xfId="0" applyNumberFormat="1" applyFill="1" applyBorder="1" applyAlignment="1">
      <alignment horizontal="right"/>
    </xf>
    <xf numFmtId="164" fontId="0" fillId="8" borderId="134" xfId="0" applyNumberFormat="1" applyFill="1" applyBorder="1" applyAlignment="1">
      <alignment horizontal="right"/>
    </xf>
    <xf numFmtId="3" fontId="0" fillId="8" borderId="137" xfId="0" applyNumberFormat="1" applyFill="1" applyBorder="1" applyAlignment="1">
      <alignment horizontal="center"/>
    </xf>
    <xf numFmtId="3" fontId="0" fillId="8" borderId="138" xfId="0" applyNumberFormat="1" applyFill="1" applyBorder="1" applyAlignment="1">
      <alignment horizontal="center"/>
    </xf>
    <xf numFmtId="3" fontId="0" fillId="8" borderId="136" xfId="0" applyNumberFormat="1" applyFill="1" applyBorder="1" applyAlignment="1">
      <alignment horizontal="right"/>
    </xf>
    <xf numFmtId="3" fontId="0" fillId="8" borderId="134" xfId="0" applyNumberFormat="1" applyFill="1" applyBorder="1" applyAlignment="1">
      <alignment horizontal="center"/>
    </xf>
    <xf numFmtId="3" fontId="0" fillId="8" borderId="138" xfId="0" applyNumberFormat="1" applyFill="1" applyBorder="1" applyAlignment="1">
      <alignment horizontal="right"/>
    </xf>
    <xf numFmtId="3" fontId="0" fillId="8" borderId="135" xfId="0" applyNumberFormat="1" applyFill="1" applyBorder="1" applyAlignment="1">
      <alignment horizontal="center"/>
    </xf>
    <xf numFmtId="164" fontId="0" fillId="8" borderId="133" xfId="0" applyNumberFormat="1" applyFill="1" applyBorder="1" applyAlignment="1">
      <alignment horizontal="right"/>
    </xf>
    <xf numFmtId="3" fontId="0" fillId="8" borderId="139" xfId="0" applyNumberFormat="1" applyFill="1" applyBorder="1" applyAlignment="1">
      <alignment horizontal="center"/>
    </xf>
    <xf numFmtId="3" fontId="0" fillId="8" borderId="137" xfId="0" applyNumberFormat="1" applyFill="1" applyBorder="1" applyAlignment="1">
      <alignment horizontal="right"/>
    </xf>
    <xf numFmtId="3" fontId="0" fillId="8" borderId="136" xfId="0" applyNumberFormat="1" applyFill="1" applyBorder="1" applyAlignment="1">
      <alignment horizontal="center"/>
    </xf>
    <xf numFmtId="0" fontId="7" fillId="8" borderId="58" xfId="0" applyFont="1" applyFill="1" applyBorder="1" applyAlignment="1">
      <alignment horizontal="center" vertical="center"/>
    </xf>
    <xf numFmtId="3" fontId="7" fillId="8" borderId="68" xfId="0" applyNumberFormat="1" applyFont="1" applyFill="1" applyBorder="1" applyAlignment="1">
      <alignment horizontal="left" vertical="center" wrapText="1"/>
    </xf>
    <xf numFmtId="3" fontId="0" fillId="8" borderId="78" xfId="0" applyNumberFormat="1" applyFill="1" applyBorder="1" applyAlignment="1" applyProtection="1">
      <alignment horizontal="left" vertical="center" wrapText="1"/>
      <protection locked="0"/>
    </xf>
    <xf numFmtId="164" fontId="0" fillId="8" borderId="70" xfId="0" applyNumberFormat="1" applyFill="1" applyBorder="1" applyAlignment="1">
      <alignment horizontal="right"/>
    </xf>
    <xf numFmtId="164" fontId="0" fillId="8" borderId="68" xfId="0" applyNumberFormat="1" applyFill="1" applyBorder="1" applyAlignment="1">
      <alignment horizontal="right"/>
    </xf>
    <xf numFmtId="3" fontId="0" fillId="8" borderId="65" xfId="0" applyNumberFormat="1" applyFill="1" applyBorder="1" applyAlignment="1">
      <alignment horizontal="center"/>
    </xf>
    <xf numFmtId="3" fontId="0" fillId="8" borderId="80" xfId="0" applyNumberFormat="1" applyFill="1" applyBorder="1" applyAlignment="1">
      <alignment horizontal="center"/>
    </xf>
    <xf numFmtId="3" fontId="0" fillId="8" borderId="70" xfId="0" applyNumberFormat="1" applyFill="1" applyBorder="1" applyAlignment="1">
      <alignment horizontal="right"/>
    </xf>
    <xf numFmtId="3" fontId="0" fillId="8" borderId="76" xfId="0" applyNumberFormat="1" applyFill="1" applyBorder="1" applyAlignment="1">
      <alignment horizontal="right"/>
    </xf>
    <xf numFmtId="3" fontId="0" fillId="8" borderId="68" xfId="0" applyNumberFormat="1" applyFill="1" applyBorder="1" applyAlignment="1">
      <alignment horizontal="center"/>
    </xf>
    <xf numFmtId="3" fontId="0" fillId="8" borderId="80" xfId="0" applyNumberFormat="1" applyFill="1" applyBorder="1" applyAlignment="1">
      <alignment horizontal="right"/>
    </xf>
    <xf numFmtId="3" fontId="0" fillId="8" borderId="78" xfId="0" applyNumberFormat="1" applyFill="1" applyBorder="1" applyAlignment="1">
      <alignment horizontal="center"/>
    </xf>
    <xf numFmtId="164" fontId="0" fillId="8" borderId="75" xfId="0" applyNumberFormat="1" applyFill="1" applyBorder="1" applyAlignment="1">
      <alignment horizontal="right"/>
    </xf>
    <xf numFmtId="3" fontId="0" fillId="8" borderId="66" xfId="0" applyNumberFormat="1" applyFill="1" applyBorder="1" applyAlignment="1">
      <alignment horizontal="center"/>
    </xf>
    <xf numFmtId="3" fontId="0" fillId="8" borderId="65" xfId="0" applyNumberFormat="1" applyFill="1" applyBorder="1" applyAlignment="1">
      <alignment horizontal="right"/>
    </xf>
    <xf numFmtId="3" fontId="0" fillId="8" borderId="70" xfId="0" applyNumberFormat="1" applyFill="1" applyBorder="1" applyAlignment="1">
      <alignment horizontal="center"/>
    </xf>
    <xf numFmtId="0" fontId="7" fillId="8" borderId="75" xfId="0" applyFont="1" applyFill="1" applyBorder="1" applyAlignment="1">
      <alignment horizontal="center" vertical="center"/>
    </xf>
    <xf numFmtId="3" fontId="0" fillId="8" borderId="61" xfId="0" applyNumberFormat="1" applyFill="1" applyBorder="1" applyAlignment="1">
      <alignment horizontal="right"/>
    </xf>
    <xf numFmtId="0" fontId="7" fillId="8" borderId="140" xfId="0" applyFont="1" applyFill="1" applyBorder="1" applyAlignment="1">
      <alignment horizontal="center" vertical="center"/>
    </xf>
    <xf numFmtId="3" fontId="7" fillId="8" borderId="141" xfId="0" applyNumberFormat="1" applyFont="1" applyFill="1" applyBorder="1" applyAlignment="1">
      <alignment horizontal="left" vertical="center" wrapText="1"/>
    </xf>
    <xf numFmtId="3" fontId="0" fillId="8" borderId="142" xfId="0" applyNumberFormat="1" applyFill="1" applyBorder="1" applyAlignment="1" applyProtection="1">
      <alignment horizontal="left" vertical="center" wrapText="1"/>
      <protection locked="0"/>
    </xf>
    <xf numFmtId="164" fontId="0" fillId="8" borderId="143" xfId="0" applyNumberFormat="1" applyFill="1" applyBorder="1" applyAlignment="1">
      <alignment horizontal="right"/>
    </xf>
    <xf numFmtId="164" fontId="0" fillId="8" borderId="141" xfId="0" applyNumberFormat="1" applyFill="1" applyBorder="1" applyAlignment="1">
      <alignment horizontal="right"/>
    </xf>
    <xf numFmtId="3" fontId="0" fillId="8" borderId="144" xfId="0" applyNumberFormat="1" applyFill="1" applyBorder="1" applyAlignment="1">
      <alignment horizontal="center"/>
    </xf>
    <xf numFmtId="3" fontId="0" fillId="8" borderId="145" xfId="0" applyNumberFormat="1" applyFill="1" applyBorder="1" applyAlignment="1">
      <alignment horizontal="center"/>
    </xf>
    <xf numFmtId="3" fontId="0" fillId="8" borderId="143" xfId="0" applyNumberFormat="1" applyFill="1" applyBorder="1" applyAlignment="1">
      <alignment horizontal="right"/>
    </xf>
    <xf numFmtId="3" fontId="0" fillId="8" borderId="146" xfId="0" applyNumberFormat="1" applyFill="1" applyBorder="1" applyAlignment="1">
      <alignment horizontal="right"/>
    </xf>
    <xf numFmtId="3" fontId="0" fillId="8" borderId="141" xfId="0" applyNumberFormat="1" applyFill="1" applyBorder="1" applyAlignment="1">
      <alignment horizontal="center"/>
    </xf>
    <xf numFmtId="3" fontId="0" fillId="8" borderId="145" xfId="0" applyNumberFormat="1" applyFill="1" applyBorder="1" applyAlignment="1">
      <alignment horizontal="right"/>
    </xf>
    <xf numFmtId="3" fontId="0" fillId="8" borderId="142" xfId="0" applyNumberFormat="1" applyFill="1" applyBorder="1" applyAlignment="1">
      <alignment horizontal="center"/>
    </xf>
    <xf numFmtId="164" fontId="0" fillId="8" borderId="140" xfId="0" applyNumberFormat="1" applyFill="1" applyBorder="1" applyAlignment="1">
      <alignment horizontal="right"/>
    </xf>
    <xf numFmtId="3" fontId="0" fillId="8" borderId="147" xfId="0" applyNumberFormat="1" applyFill="1" applyBorder="1" applyAlignment="1">
      <alignment horizontal="center"/>
    </xf>
    <xf numFmtId="3" fontId="0" fillId="8" borderId="144" xfId="0" applyNumberFormat="1" applyFill="1" applyBorder="1" applyAlignment="1">
      <alignment horizontal="right"/>
    </xf>
    <xf numFmtId="3" fontId="0" fillId="8" borderId="143" xfId="0" applyNumberFormat="1" applyFill="1" applyBorder="1" applyAlignment="1">
      <alignment horizontal="center"/>
    </xf>
    <xf numFmtId="0" fontId="7" fillId="7" borderId="28" xfId="0" applyFont="1" applyFill="1" applyBorder="1" applyAlignment="1">
      <alignment horizontal="center"/>
    </xf>
    <xf numFmtId="3" fontId="7" fillId="7" borderId="79" xfId="0" applyNumberFormat="1" applyFont="1" applyFill="1" applyBorder="1" applyAlignment="1">
      <alignment horizontal="left" vertical="center" wrapText="1"/>
    </xf>
    <xf numFmtId="3" fontId="7" fillId="7" borderId="62" xfId="0" applyNumberFormat="1" applyFont="1" applyFill="1" applyBorder="1" applyAlignment="1">
      <alignment horizontal="left" vertical="center" wrapText="1"/>
    </xf>
    <xf numFmtId="164" fontId="0" fillId="7" borderId="148" xfId="0" applyNumberFormat="1" applyFill="1" applyBorder="1"/>
    <xf numFmtId="164" fontId="0" fillId="7" borderId="73" xfId="0" applyNumberFormat="1" applyFill="1" applyBorder="1"/>
    <xf numFmtId="3" fontId="0" fillId="7" borderId="60" xfId="0" applyNumberFormat="1" applyFill="1" applyBorder="1" applyAlignment="1">
      <alignment horizontal="center"/>
    </xf>
    <xf numFmtId="3" fontId="0" fillId="7" borderId="69" xfId="0" applyNumberFormat="1" applyFill="1" applyBorder="1" applyAlignment="1">
      <alignment horizontal="center"/>
    </xf>
    <xf numFmtId="3" fontId="0" fillId="7" borderId="79" xfId="0" applyNumberFormat="1" applyFill="1" applyBorder="1"/>
    <xf numFmtId="3" fontId="0" fillId="7" borderId="62" xfId="0" applyNumberFormat="1" applyFill="1" applyBorder="1"/>
    <xf numFmtId="3" fontId="0" fillId="7" borderId="61" xfId="0" applyNumberFormat="1" applyFill="1" applyBorder="1" applyAlignment="1">
      <alignment horizontal="center"/>
    </xf>
    <xf numFmtId="3" fontId="0" fillId="7" borderId="81" xfId="0" applyNumberFormat="1" applyFill="1" applyBorder="1" applyAlignment="1">
      <alignment horizontal="center"/>
    </xf>
    <xf numFmtId="3" fontId="0" fillId="7" borderId="73" xfId="0" applyNumberFormat="1" applyFill="1" applyBorder="1"/>
    <xf numFmtId="3" fontId="0" fillId="7" borderId="61" xfId="0" applyNumberFormat="1" applyFill="1" applyBorder="1"/>
    <xf numFmtId="3" fontId="0" fillId="7" borderId="60" xfId="0" applyNumberFormat="1" applyFill="1" applyBorder="1"/>
    <xf numFmtId="3" fontId="0" fillId="7" borderId="79" xfId="0" applyNumberFormat="1" applyFill="1" applyBorder="1" applyAlignment="1">
      <alignment horizontal="center"/>
    </xf>
    <xf numFmtId="3" fontId="0" fillId="7" borderId="59" xfId="0" applyNumberFormat="1" applyFill="1" applyBorder="1"/>
    <xf numFmtId="3" fontId="0" fillId="7" borderId="73" xfId="0" applyNumberFormat="1" applyFill="1" applyBorder="1" applyAlignment="1">
      <alignment horizontal="center"/>
    </xf>
    <xf numFmtId="165" fontId="0" fillId="7" borderId="58" xfId="0" applyNumberFormat="1" applyFill="1" applyBorder="1"/>
    <xf numFmtId="0" fontId="7" fillId="2" borderId="10" xfId="0" applyFont="1" applyFill="1" applyBorder="1" applyAlignment="1">
      <alignment vertical="center"/>
    </xf>
    <xf numFmtId="164" fontId="0" fillId="2" borderId="148" xfId="0" applyNumberFormat="1" applyFill="1" applyBorder="1"/>
    <xf numFmtId="0" fontId="7" fillId="2" borderId="34" xfId="0" applyFont="1" applyFill="1" applyBorder="1" applyAlignment="1">
      <alignment vertical="center"/>
    </xf>
    <xf numFmtId="3" fontId="7" fillId="0" borderId="144" xfId="0" applyNumberFormat="1" applyFont="1" applyBorder="1" applyAlignment="1">
      <alignment horizontal="left" vertical="center" wrapText="1"/>
    </xf>
    <xf numFmtId="3" fontId="0" fillId="0" borderId="147" xfId="0" applyNumberFormat="1" applyBorder="1" applyAlignment="1" applyProtection="1">
      <alignment horizontal="left" vertical="center" wrapText="1"/>
      <protection locked="0"/>
    </xf>
    <xf numFmtId="164" fontId="0" fillId="2" borderId="150" xfId="0" applyNumberFormat="1" applyFill="1" applyBorder="1"/>
    <xf numFmtId="164" fontId="0" fillId="2" borderId="141" xfId="0" applyNumberFormat="1" applyFill="1" applyBorder="1"/>
    <xf numFmtId="3" fontId="0" fillId="2" borderId="151" xfId="0" applyNumberFormat="1" applyFill="1" applyBorder="1" applyAlignment="1">
      <alignment horizontal="center"/>
    </xf>
    <xf numFmtId="3" fontId="0" fillId="2" borderId="145" xfId="0" applyNumberFormat="1" applyFill="1" applyBorder="1" applyAlignment="1">
      <alignment horizontal="center"/>
    </xf>
    <xf numFmtId="3" fontId="0" fillId="6" borderId="144" xfId="0" applyNumberFormat="1" applyFill="1" applyBorder="1"/>
    <xf numFmtId="3" fontId="0" fillId="6" borderId="143" xfId="0" applyNumberFormat="1" applyFill="1" applyBorder="1"/>
    <xf numFmtId="3" fontId="0" fillId="6" borderId="143" xfId="0" applyNumberFormat="1" applyFill="1" applyBorder="1" applyAlignment="1">
      <alignment horizontal="center"/>
    </xf>
    <xf numFmtId="3" fontId="0" fillId="6" borderId="152" xfId="0" applyNumberFormat="1" applyFill="1" applyBorder="1" applyAlignment="1">
      <alignment horizontal="center"/>
    </xf>
    <xf numFmtId="3" fontId="0" fillId="2" borderId="144" xfId="0" applyNumberFormat="1" applyFill="1" applyBorder="1"/>
    <xf numFmtId="3" fontId="0" fillId="0" borderId="141" xfId="0" applyNumberFormat="1" applyBorder="1"/>
    <xf numFmtId="3" fontId="0" fillId="2" borderId="141" xfId="0" applyNumberFormat="1" applyFill="1" applyBorder="1"/>
    <xf numFmtId="3" fontId="0" fillId="2" borderId="153" xfId="0" applyNumberFormat="1" applyFill="1" applyBorder="1"/>
    <xf numFmtId="3" fontId="0" fillId="6" borderId="151" xfId="0" applyNumberFormat="1" applyFill="1" applyBorder="1"/>
    <xf numFmtId="3" fontId="0" fillId="6" borderId="141" xfId="0" applyNumberFormat="1" applyFill="1" applyBorder="1"/>
    <xf numFmtId="164" fontId="0" fillId="2" borderId="23" xfId="0" applyNumberFormat="1" applyFill="1" applyBorder="1"/>
    <xf numFmtId="3" fontId="0" fillId="2" borderId="103" xfId="0" applyNumberFormat="1" applyFill="1" applyBorder="1"/>
    <xf numFmtId="3" fontId="0" fillId="6" borderId="141" xfId="0" applyNumberFormat="1" applyFill="1" applyBorder="1" applyAlignment="1">
      <alignment horizontal="center"/>
    </xf>
    <xf numFmtId="3" fontId="0" fillId="2" borderId="143" xfId="0" applyNumberFormat="1" applyFill="1" applyBorder="1"/>
    <xf numFmtId="165" fontId="0" fillId="2" borderId="140" xfId="0" applyNumberFormat="1" applyFill="1" applyBorder="1"/>
    <xf numFmtId="3" fontId="0" fillId="7" borderId="137" xfId="0" applyNumberFormat="1" applyFill="1" applyBorder="1"/>
    <xf numFmtId="3" fontId="0" fillId="7" borderId="134" xfId="0" applyNumberFormat="1" applyFill="1" applyBorder="1"/>
    <xf numFmtId="3" fontId="0" fillId="7" borderId="65" xfId="0" applyNumberFormat="1" applyFill="1" applyBorder="1"/>
    <xf numFmtId="3" fontId="0" fillId="7" borderId="68" xfId="0" applyNumberFormat="1" applyFill="1" applyBorder="1"/>
    <xf numFmtId="164" fontId="0" fillId="7" borderId="67" xfId="0" applyNumberFormat="1" applyFill="1" applyBorder="1"/>
    <xf numFmtId="3" fontId="0" fillId="7" borderId="66" xfId="0" applyNumberFormat="1" applyFill="1" applyBorder="1"/>
    <xf numFmtId="3" fontId="0" fillId="7" borderId="70" xfId="0" applyNumberFormat="1" applyFill="1" applyBorder="1"/>
    <xf numFmtId="165" fontId="0" fillId="7" borderId="75" xfId="0" applyNumberFormat="1" applyFill="1" applyBorder="1"/>
    <xf numFmtId="3" fontId="0" fillId="7" borderId="72" xfId="0" applyNumberFormat="1" applyFill="1" applyBorder="1"/>
    <xf numFmtId="3" fontId="0" fillId="2" borderId="143" xfId="0" applyNumberFormat="1" applyFill="1" applyBorder="1" applyAlignment="1">
      <alignment horizontal="center"/>
    </xf>
    <xf numFmtId="165" fontId="0" fillId="2" borderId="145" xfId="0" applyNumberFormat="1" applyFill="1" applyBorder="1" applyAlignment="1">
      <alignment horizontal="center"/>
    </xf>
    <xf numFmtId="0" fontId="7" fillId="2" borderId="40" xfId="0" applyFont="1" applyFill="1" applyBorder="1" applyAlignment="1">
      <alignment horizontal="center" vertical="center"/>
    </xf>
    <xf numFmtId="3" fontId="7" fillId="2" borderId="127" xfId="0" applyNumberFormat="1" applyFont="1" applyFill="1" applyBorder="1" applyAlignment="1">
      <alignment horizontal="left" vertical="center" wrapText="1"/>
    </xf>
    <xf numFmtId="3" fontId="7" fillId="2" borderId="119" xfId="0" applyNumberFormat="1" applyFont="1" applyFill="1" applyBorder="1"/>
    <xf numFmtId="164" fontId="0" fillId="2" borderId="131" xfId="0" applyNumberFormat="1" applyFill="1" applyBorder="1" applyAlignment="1">
      <alignment horizontal="center"/>
    </xf>
    <xf numFmtId="164" fontId="0" fillId="2" borderId="129" xfId="0" applyNumberFormat="1" applyFill="1" applyBorder="1" applyAlignment="1">
      <alignment horizontal="center"/>
    </xf>
    <xf numFmtId="3" fontId="0" fillId="2" borderId="129" xfId="0" applyNumberFormat="1" applyFill="1" applyBorder="1" applyAlignment="1">
      <alignment horizontal="center"/>
    </xf>
    <xf numFmtId="3" fontId="0" fillId="2" borderId="132" xfId="0" applyNumberFormat="1" applyFill="1" applyBorder="1" applyAlignment="1">
      <alignment horizontal="center"/>
    </xf>
    <xf numFmtId="3" fontId="7" fillId="2" borderId="116" xfId="0" applyNumberFormat="1" applyFont="1" applyFill="1" applyBorder="1" applyAlignment="1">
      <alignment horizontal="center"/>
    </xf>
    <xf numFmtId="3" fontId="7" fillId="2" borderId="126" xfId="0" applyNumberFormat="1" applyFont="1" applyFill="1" applyBorder="1" applyAlignment="1">
      <alignment horizontal="center"/>
    </xf>
    <xf numFmtId="3" fontId="7" fillId="2" borderId="121" xfId="0" applyNumberFormat="1" applyFont="1" applyFill="1" applyBorder="1"/>
    <xf numFmtId="3" fontId="7" fillId="2" borderId="123" xfId="0" applyNumberFormat="1" applyFont="1" applyFill="1" applyBorder="1"/>
    <xf numFmtId="3" fontId="7" fillId="2" borderId="129" xfId="0" applyNumberFormat="1" applyFont="1" applyFill="1" applyBorder="1" applyAlignment="1">
      <alignment horizontal="center"/>
    </xf>
    <xf numFmtId="3" fontId="7" fillId="2" borderId="132" xfId="0" applyNumberFormat="1" applyFont="1" applyFill="1" applyBorder="1" applyAlignment="1">
      <alignment horizontal="center"/>
    </xf>
    <xf numFmtId="3" fontId="7" fillId="0" borderId="121" xfId="0" applyNumberFormat="1" applyFont="1" applyBorder="1"/>
    <xf numFmtId="3" fontId="7" fillId="2" borderId="120" xfId="0" applyNumberFormat="1" applyFont="1" applyFill="1" applyBorder="1"/>
    <xf numFmtId="3" fontId="7" fillId="2" borderId="127" xfId="0" applyNumberFormat="1" applyFont="1" applyFill="1" applyBorder="1"/>
    <xf numFmtId="165" fontId="0" fillId="2" borderId="73" xfId="0" applyNumberFormat="1" applyFill="1" applyBorder="1" applyAlignment="1">
      <alignment horizontal="center"/>
    </xf>
    <xf numFmtId="3" fontId="7" fillId="2" borderId="129" xfId="0" applyNumberFormat="1" applyFont="1" applyFill="1" applyBorder="1"/>
    <xf numFmtId="3" fontId="7" fillId="2" borderId="41" xfId="0" applyNumberFormat="1" applyFont="1" applyFill="1" applyBorder="1"/>
    <xf numFmtId="3" fontId="7" fillId="2" borderId="130" xfId="0" applyNumberFormat="1" applyFont="1" applyFill="1" applyBorder="1"/>
    <xf numFmtId="165" fontId="0" fillId="2" borderId="121" xfId="0" applyNumberFormat="1" applyFill="1" applyBorder="1" applyAlignment="1">
      <alignment horizontal="center"/>
    </xf>
    <xf numFmtId="3" fontId="0" fillId="2" borderId="85" xfId="0" applyNumberFormat="1" applyFill="1" applyBorder="1"/>
    <xf numFmtId="165" fontId="0" fillId="2" borderId="79" xfId="0" applyNumberFormat="1" applyFill="1" applyBorder="1" applyAlignment="1">
      <alignment horizontal="center"/>
    </xf>
    <xf numFmtId="2" fontId="0" fillId="2" borderId="132" xfId="1" applyNumberFormat="1" applyFont="1" applyFill="1" applyBorder="1" applyAlignment="1">
      <alignment horizontal="center"/>
    </xf>
    <xf numFmtId="3" fontId="0" fillId="2" borderId="85" xfId="0" applyNumberFormat="1" applyFill="1" applyBorder="1" applyAlignment="1">
      <alignment horizontal="center"/>
    </xf>
    <xf numFmtId="0" fontId="7" fillId="4" borderId="156" xfId="0" applyFont="1" applyFill="1" applyBorder="1" applyAlignment="1">
      <alignment horizontal="center" vertical="center"/>
    </xf>
    <xf numFmtId="3" fontId="7" fillId="4" borderId="116" xfId="0" applyNumberFormat="1" applyFont="1" applyFill="1" applyBorder="1" applyAlignment="1">
      <alignment horizontal="left" vertical="center" wrapText="1"/>
    </xf>
    <xf numFmtId="3" fontId="0" fillId="4" borderId="119" xfId="0" applyNumberFormat="1" applyFill="1" applyBorder="1"/>
    <xf numFmtId="164" fontId="7" fillId="4" borderId="157" xfId="0" applyNumberFormat="1" applyFont="1" applyFill="1" applyBorder="1"/>
    <xf numFmtId="164" fontId="7" fillId="4" borderId="158" xfId="0" applyNumberFormat="1" applyFont="1" applyFill="1" applyBorder="1"/>
    <xf numFmtId="3" fontId="7" fillId="4" borderId="159" xfId="0" applyNumberFormat="1" applyFont="1" applyFill="1" applyBorder="1"/>
    <xf numFmtId="3" fontId="7" fillId="4" borderId="160" xfId="0" applyNumberFormat="1" applyFont="1" applyFill="1" applyBorder="1"/>
    <xf numFmtId="3" fontId="7" fillId="4" borderId="158" xfId="0" applyNumberFormat="1" applyFont="1" applyFill="1" applyBorder="1"/>
    <xf numFmtId="3" fontId="7" fillId="4" borderId="161" xfId="0" applyNumberFormat="1" applyFont="1" applyFill="1" applyBorder="1"/>
    <xf numFmtId="3" fontId="7" fillId="4" borderId="162" xfId="0" applyNumberFormat="1" applyFont="1" applyFill="1" applyBorder="1"/>
    <xf numFmtId="164" fontId="7" fillId="4" borderId="159" xfId="0" applyNumberFormat="1" applyFont="1" applyFill="1" applyBorder="1"/>
    <xf numFmtId="3" fontId="7" fillId="4" borderId="160" xfId="0" applyNumberFormat="1" applyFont="1" applyFill="1" applyBorder="1" applyAlignment="1">
      <alignment horizontal="right"/>
    </xf>
    <xf numFmtId="3" fontId="7" fillId="4" borderId="158" xfId="0" applyNumberFormat="1" applyFont="1" applyFill="1" applyBorder="1" applyAlignment="1">
      <alignment horizontal="right"/>
    </xf>
    <xf numFmtId="3" fontId="7" fillId="4" borderId="159" xfId="0" applyNumberFormat="1" applyFont="1" applyFill="1" applyBorder="1" applyAlignment="1">
      <alignment horizontal="right"/>
    </xf>
    <xf numFmtId="3" fontId="7" fillId="4" borderId="163" xfId="0" applyNumberFormat="1" applyFont="1" applyFill="1" applyBorder="1"/>
    <xf numFmtId="3" fontId="7" fillId="4" borderId="165" xfId="0" applyNumberFormat="1" applyFont="1" applyFill="1" applyBorder="1"/>
    <xf numFmtId="165" fontId="7" fillId="4" borderId="157" xfId="0" applyNumberFormat="1" applyFont="1" applyFill="1" applyBorder="1"/>
    <xf numFmtId="9" fontId="7" fillId="4" borderId="161" xfId="1" applyFont="1" applyFill="1" applyBorder="1"/>
    <xf numFmtId="0" fontId="7" fillId="9" borderId="166" xfId="0" applyFont="1" applyFill="1" applyBorder="1" applyAlignment="1">
      <alignment horizontal="center" vertical="center"/>
    </xf>
    <xf numFmtId="164" fontId="0" fillId="9" borderId="23" xfId="0" applyNumberFormat="1" applyFill="1" applyBorder="1" applyAlignment="1">
      <alignment horizontal="center"/>
    </xf>
    <xf numFmtId="164" fontId="0" fillId="9" borderId="113" xfId="0" applyNumberFormat="1" applyFill="1" applyBorder="1" applyAlignment="1">
      <alignment horizontal="center"/>
    </xf>
    <xf numFmtId="164" fontId="0" fillId="9" borderId="110" xfId="0" applyNumberFormat="1" applyFill="1" applyBorder="1" applyAlignment="1">
      <alignment horizontal="center"/>
    </xf>
    <xf numFmtId="3" fontId="0" fillId="9" borderId="25" xfId="0" applyNumberFormat="1" applyFill="1" applyBorder="1" applyAlignment="1">
      <alignment horizontal="center"/>
    </xf>
    <xf numFmtId="3" fontId="0" fillId="9" borderId="26" xfId="0" applyNumberFormat="1" applyFill="1" applyBorder="1" applyAlignment="1">
      <alignment horizontal="right"/>
    </xf>
    <xf numFmtId="3" fontId="0" fillId="9" borderId="99" xfId="0" applyNumberFormat="1" applyFill="1" applyBorder="1"/>
    <xf numFmtId="3" fontId="0" fillId="9" borderId="96" xfId="0" applyNumberFormat="1" applyFill="1" applyBorder="1"/>
    <xf numFmtId="3" fontId="0" fillId="9" borderId="97" xfId="0" applyNumberFormat="1" applyFill="1" applyBorder="1" applyAlignment="1">
      <alignment horizontal="right"/>
    </xf>
    <xf numFmtId="3" fontId="0" fillId="9" borderId="97" xfId="0" applyNumberFormat="1" applyFill="1" applyBorder="1"/>
    <xf numFmtId="3" fontId="0" fillId="9" borderId="99" xfId="0" applyNumberFormat="1" applyFill="1" applyBorder="1" applyAlignment="1">
      <alignment horizontal="right"/>
    </xf>
    <xf numFmtId="165" fontId="0" fillId="9" borderId="99" xfId="0" applyNumberFormat="1" applyFill="1" applyBorder="1" applyAlignment="1">
      <alignment horizontal="center"/>
    </xf>
    <xf numFmtId="165" fontId="0" fillId="9" borderId="100" xfId="0" applyNumberFormat="1" applyFill="1" applyBorder="1" applyAlignment="1">
      <alignment horizontal="center"/>
    </xf>
    <xf numFmtId="3" fontId="0" fillId="9" borderId="98" xfId="0" applyNumberFormat="1" applyFill="1" applyBorder="1" applyAlignment="1">
      <alignment horizontal="center"/>
    </xf>
    <xf numFmtId="3" fontId="0" fillId="9" borderId="98" xfId="0" applyNumberFormat="1" applyFill="1" applyBorder="1" applyAlignment="1">
      <alignment horizontal="right"/>
    </xf>
    <xf numFmtId="3" fontId="0" fillId="9" borderId="26" xfId="0" applyNumberFormat="1" applyFill="1" applyBorder="1" applyAlignment="1">
      <alignment horizontal="center"/>
    </xf>
    <xf numFmtId="3" fontId="0" fillId="9" borderId="24" xfId="0" applyNumberFormat="1" applyFill="1" applyBorder="1"/>
    <xf numFmtId="3" fontId="0" fillId="9" borderId="112" xfId="0" applyNumberFormat="1" applyFill="1" applyBorder="1"/>
    <xf numFmtId="2" fontId="0" fillId="9" borderId="25" xfId="1" applyNumberFormat="1" applyFont="1" applyFill="1" applyBorder="1" applyAlignment="1">
      <alignment horizontal="center"/>
    </xf>
    <xf numFmtId="3" fontId="0" fillId="9" borderId="97" xfId="0" applyNumberFormat="1" applyFill="1" applyBorder="1" applyAlignment="1">
      <alignment horizontal="center"/>
    </xf>
    <xf numFmtId="164" fontId="0" fillId="9" borderId="148" xfId="0" applyNumberFormat="1" applyFill="1" applyBorder="1" applyAlignment="1">
      <alignment horizontal="center"/>
    </xf>
    <xf numFmtId="164" fontId="0" fillId="9" borderId="134" xfId="0" applyNumberFormat="1" applyFill="1" applyBorder="1" applyAlignment="1">
      <alignment horizontal="center"/>
    </xf>
    <xf numFmtId="165" fontId="0" fillId="9" borderId="73" xfId="0" applyNumberFormat="1" applyFill="1" applyBorder="1" applyAlignment="1">
      <alignment horizontal="center"/>
    </xf>
    <xf numFmtId="3" fontId="0" fillId="9" borderId="79" xfId="0" applyNumberFormat="1" applyFill="1" applyBorder="1" applyAlignment="1">
      <alignment horizontal="center"/>
    </xf>
    <xf numFmtId="3" fontId="0" fillId="9" borderId="69" xfId="0" applyNumberFormat="1" applyFill="1" applyBorder="1" applyAlignment="1">
      <alignment horizontal="center"/>
    </xf>
    <xf numFmtId="3" fontId="0" fillId="9" borderId="137" xfId="0" applyNumberFormat="1" applyFill="1" applyBorder="1"/>
    <xf numFmtId="3" fontId="0" fillId="9" borderId="61" xfId="0" applyNumberFormat="1" applyFill="1" applyBorder="1"/>
    <xf numFmtId="3" fontId="0" fillId="9" borderId="73" xfId="0" applyNumberFormat="1" applyFill="1" applyBorder="1" applyAlignment="1">
      <alignment horizontal="center"/>
    </xf>
    <xf numFmtId="3" fontId="0" fillId="9" borderId="170" xfId="0" applyNumberFormat="1" applyFill="1" applyBorder="1"/>
    <xf numFmtId="3" fontId="0" fillId="9" borderId="61" xfId="0" applyNumberFormat="1" applyFill="1" applyBorder="1" applyAlignment="1">
      <alignment horizontal="center"/>
    </xf>
    <xf numFmtId="3" fontId="0" fillId="9" borderId="134" xfId="0" applyNumberFormat="1" applyFill="1" applyBorder="1"/>
    <xf numFmtId="165" fontId="0" fillId="9" borderId="137" xfId="0" applyNumberFormat="1" applyFill="1" applyBorder="1" applyAlignment="1">
      <alignment horizontal="center"/>
    </xf>
    <xf numFmtId="165" fontId="0" fillId="9" borderId="74" xfId="0" applyNumberFormat="1" applyFill="1" applyBorder="1" applyAlignment="1">
      <alignment horizontal="center"/>
    </xf>
    <xf numFmtId="3" fontId="0" fillId="9" borderId="79" xfId="0" applyNumberFormat="1" applyFill="1" applyBorder="1"/>
    <xf numFmtId="3" fontId="0" fillId="9" borderId="73" xfId="0" applyNumberFormat="1" applyFill="1" applyBorder="1"/>
    <xf numFmtId="164" fontId="0" fillId="9" borderId="58" xfId="0" applyNumberFormat="1" applyFill="1" applyBorder="1" applyAlignment="1">
      <alignment horizontal="center"/>
    </xf>
    <xf numFmtId="165" fontId="0" fillId="9" borderId="69" xfId="0" applyNumberFormat="1" applyFill="1" applyBorder="1" applyAlignment="1">
      <alignment horizontal="center"/>
    </xf>
    <xf numFmtId="3" fontId="0" fillId="9" borderId="155" xfId="0" applyNumberFormat="1" applyFill="1" applyBorder="1"/>
    <xf numFmtId="165" fontId="0" fillId="9" borderId="79" xfId="0" applyNumberFormat="1" applyFill="1" applyBorder="1" applyAlignment="1">
      <alignment horizontal="center"/>
    </xf>
    <xf numFmtId="165" fontId="0" fillId="9" borderId="59" xfId="0" applyNumberFormat="1" applyFill="1" applyBorder="1" applyAlignment="1">
      <alignment horizontal="center"/>
    </xf>
    <xf numFmtId="2" fontId="0" fillId="9" borderId="69" xfId="1" applyNumberFormat="1" applyFont="1" applyFill="1" applyBorder="1" applyAlignment="1">
      <alignment horizontal="center"/>
    </xf>
    <xf numFmtId="3" fontId="0" fillId="2" borderId="78" xfId="0" applyNumberFormat="1" applyFill="1" applyBorder="1"/>
    <xf numFmtId="164" fontId="0" fillId="0" borderId="67" xfId="0" applyNumberFormat="1" applyBorder="1" applyAlignment="1">
      <alignment horizontal="center"/>
    </xf>
    <xf numFmtId="164" fontId="0" fillId="0" borderId="68" xfId="0" applyNumberFormat="1" applyBorder="1" applyAlignment="1">
      <alignment horizontal="center"/>
    </xf>
    <xf numFmtId="165" fontId="0" fillId="0" borderId="68" xfId="0" applyNumberFormat="1" applyBorder="1" applyAlignment="1">
      <alignment horizontal="center"/>
    </xf>
    <xf numFmtId="3" fontId="0" fillId="2" borderId="65" xfId="0" applyNumberFormat="1" applyFill="1" applyBorder="1" applyAlignment="1">
      <alignment horizontal="center"/>
    </xf>
    <xf numFmtId="3" fontId="0" fillId="2" borderId="78" xfId="0" applyNumberFormat="1" applyFill="1" applyBorder="1" applyAlignment="1">
      <alignment horizontal="center"/>
    </xf>
    <xf numFmtId="164" fontId="0" fillId="0" borderId="75" xfId="0" applyNumberFormat="1" applyBorder="1" applyAlignment="1">
      <alignment horizontal="center"/>
    </xf>
    <xf numFmtId="165" fontId="0" fillId="0" borderId="80" xfId="0" applyNumberFormat="1" applyBorder="1" applyAlignment="1">
      <alignment horizontal="center"/>
    </xf>
    <xf numFmtId="165" fontId="0" fillId="0" borderId="65" xfId="0" applyNumberFormat="1" applyBorder="1" applyAlignment="1">
      <alignment horizontal="center"/>
    </xf>
    <xf numFmtId="2" fontId="0" fillId="0" borderId="80" xfId="1" applyNumberFormat="1" applyFont="1" applyBorder="1" applyAlignment="1">
      <alignment horizontal="center"/>
    </xf>
    <xf numFmtId="165" fontId="0" fillId="2" borderId="59" xfId="0" applyNumberFormat="1" applyFill="1" applyBorder="1" applyAlignment="1">
      <alignment horizontal="center"/>
    </xf>
    <xf numFmtId="3" fontId="0" fillId="2" borderId="171" xfId="0" applyNumberFormat="1" applyFill="1" applyBorder="1"/>
    <xf numFmtId="3" fontId="0" fillId="2" borderId="172" xfId="0" applyNumberFormat="1" applyFill="1" applyBorder="1" applyAlignment="1">
      <alignment horizontal="center"/>
    </xf>
    <xf numFmtId="3" fontId="0" fillId="2" borderId="173" xfId="0" applyNumberFormat="1" applyFill="1" applyBorder="1" applyAlignment="1">
      <alignment horizontal="center"/>
    </xf>
    <xf numFmtId="3" fontId="0" fillId="2" borderId="154" xfId="0" applyNumberFormat="1" applyFill="1" applyBorder="1" applyAlignment="1">
      <alignment horizontal="center"/>
    </xf>
    <xf numFmtId="164" fontId="0" fillId="0" borderId="82" xfId="0" applyNumberFormat="1" applyBorder="1" applyAlignment="1">
      <alignment horizontal="center"/>
    </xf>
    <xf numFmtId="165" fontId="0" fillId="0" borderId="174" xfId="0" applyNumberFormat="1" applyBorder="1" applyAlignment="1">
      <alignment horizontal="center"/>
    </xf>
    <xf numFmtId="165" fontId="0" fillId="0" borderId="173" xfId="0" applyNumberFormat="1" applyBorder="1" applyAlignment="1">
      <alignment horizontal="center"/>
    </xf>
    <xf numFmtId="2" fontId="0" fillId="0" borderId="173" xfId="1" applyNumberFormat="1" applyFont="1" applyBorder="1" applyAlignment="1">
      <alignment horizontal="center"/>
    </xf>
    <xf numFmtId="165" fontId="0" fillId="2" borderId="46" xfId="0" applyNumberFormat="1" applyFill="1" applyBorder="1" applyAlignment="1">
      <alignment horizontal="center"/>
    </xf>
    <xf numFmtId="3" fontId="0" fillId="2" borderId="144" xfId="0" applyNumberFormat="1" applyFill="1" applyBorder="1" applyAlignment="1">
      <alignment horizontal="left" vertical="center" wrapText="1"/>
    </xf>
    <xf numFmtId="3" fontId="0" fillId="2" borderId="142" xfId="0" applyNumberFormat="1" applyFill="1" applyBorder="1"/>
    <xf numFmtId="164" fontId="0" fillId="2" borderId="140" xfId="0" applyNumberFormat="1" applyFill="1" applyBorder="1" applyAlignment="1">
      <alignment horizontal="center"/>
    </xf>
    <xf numFmtId="164" fontId="0" fillId="2" borderId="141" xfId="0" applyNumberFormat="1" applyFill="1" applyBorder="1" applyAlignment="1">
      <alignment horizontal="center"/>
    </xf>
    <xf numFmtId="165" fontId="0" fillId="2" borderId="141" xfId="0" applyNumberFormat="1" applyFill="1" applyBorder="1" applyAlignment="1">
      <alignment horizontal="center"/>
    </xf>
    <xf numFmtId="3" fontId="0" fillId="2" borderId="144" xfId="0" applyNumberFormat="1" applyFill="1" applyBorder="1" applyAlignment="1">
      <alignment horizontal="center"/>
    </xf>
    <xf numFmtId="3" fontId="0" fillId="2" borderId="141" xfId="0" applyNumberFormat="1" applyFill="1" applyBorder="1" applyAlignment="1">
      <alignment horizontal="center"/>
    </xf>
    <xf numFmtId="3" fontId="0" fillId="2" borderId="142" xfId="0" applyNumberFormat="1" applyFill="1" applyBorder="1" applyAlignment="1">
      <alignment horizontal="center"/>
    </xf>
    <xf numFmtId="165" fontId="0" fillId="2" borderId="147" xfId="0" applyNumberFormat="1" applyFill="1" applyBorder="1" applyAlignment="1">
      <alignment horizontal="center"/>
    </xf>
    <xf numFmtId="165" fontId="0" fillId="2" borderId="144" xfId="0" applyNumberFormat="1" applyFill="1" applyBorder="1" applyAlignment="1">
      <alignment horizontal="center"/>
    </xf>
    <xf numFmtId="2" fontId="0" fillId="2" borderId="145" xfId="1" applyNumberFormat="1" applyFont="1" applyFill="1" applyBorder="1" applyAlignment="1">
      <alignment horizontal="center"/>
    </xf>
    <xf numFmtId="0" fontId="7" fillId="3" borderId="175" xfId="0" applyFont="1" applyFill="1" applyBorder="1" applyAlignment="1">
      <alignment vertical="center"/>
    </xf>
    <xf numFmtId="3" fontId="7" fillId="3" borderId="176" xfId="0" applyNumberFormat="1" applyFont="1" applyFill="1" applyBorder="1" applyAlignment="1">
      <alignment horizontal="left" vertical="center" wrapText="1"/>
    </xf>
    <xf numFmtId="3" fontId="0" fillId="3" borderId="177" xfId="0" applyNumberFormat="1" applyFill="1" applyBorder="1" applyAlignment="1" applyProtection="1">
      <alignment horizontal="left" vertical="center" wrapText="1"/>
      <protection locked="0"/>
    </xf>
    <xf numFmtId="164" fontId="7" fillId="3" borderId="178" xfId="0" applyNumberFormat="1" applyFont="1" applyFill="1" applyBorder="1" applyAlignment="1">
      <alignment horizontal="center"/>
    </xf>
    <xf numFmtId="164" fontId="7" fillId="3" borderId="179" xfId="0" applyNumberFormat="1" applyFont="1" applyFill="1" applyBorder="1" applyAlignment="1">
      <alignment horizontal="center"/>
    </xf>
    <xf numFmtId="164" fontId="7" fillId="3" borderId="180" xfId="0" applyNumberFormat="1" applyFont="1" applyFill="1" applyBorder="1" applyAlignment="1">
      <alignment horizontal="center"/>
    </xf>
    <xf numFmtId="3" fontId="7" fillId="3" borderId="181" xfId="0" applyNumberFormat="1" applyFont="1" applyFill="1" applyBorder="1" applyAlignment="1">
      <alignment horizontal="right"/>
    </xf>
    <xf numFmtId="3" fontId="7" fillId="3" borderId="180" xfId="0" applyNumberFormat="1" applyFont="1" applyFill="1" applyBorder="1" applyAlignment="1">
      <alignment horizontal="center"/>
    </xf>
    <xf numFmtId="3" fontId="7" fillId="3" borderId="181" xfId="0" applyNumberFormat="1" applyFont="1" applyFill="1" applyBorder="1"/>
    <xf numFmtId="3" fontId="7" fillId="3" borderId="182" xfId="0" applyNumberFormat="1" applyFont="1" applyFill="1" applyBorder="1"/>
    <xf numFmtId="3" fontId="7" fillId="3" borderId="179" xfId="0" applyNumberFormat="1" applyFont="1" applyFill="1" applyBorder="1" applyAlignment="1">
      <alignment horizontal="right"/>
    </xf>
    <xf numFmtId="3" fontId="7" fillId="3" borderId="176" xfId="0" applyNumberFormat="1" applyFont="1" applyFill="1" applyBorder="1"/>
    <xf numFmtId="3" fontId="7" fillId="3" borderId="183" xfId="0" applyNumberFormat="1" applyFont="1" applyFill="1" applyBorder="1"/>
    <xf numFmtId="3" fontId="7" fillId="3" borderId="184" xfId="0" applyNumberFormat="1" applyFont="1" applyFill="1" applyBorder="1" applyAlignment="1">
      <alignment horizontal="right"/>
    </xf>
    <xf numFmtId="3" fontId="7" fillId="3" borderId="177" xfId="0" applyNumberFormat="1" applyFont="1" applyFill="1" applyBorder="1" applyAlignment="1">
      <alignment horizontal="right"/>
    </xf>
    <xf numFmtId="3" fontId="7" fillId="3" borderId="176" xfId="0" applyNumberFormat="1" applyFont="1" applyFill="1" applyBorder="1" applyAlignment="1">
      <alignment horizontal="right"/>
    </xf>
    <xf numFmtId="3" fontId="7" fillId="3" borderId="185" xfId="0" applyNumberFormat="1" applyFont="1" applyFill="1" applyBorder="1" applyAlignment="1">
      <alignment horizontal="right"/>
    </xf>
    <xf numFmtId="3" fontId="7" fillId="3" borderId="181" xfId="0" applyNumberFormat="1" applyFont="1" applyFill="1" applyBorder="1" applyAlignment="1">
      <alignment horizontal="center"/>
    </xf>
    <xf numFmtId="3" fontId="7" fillId="3" borderId="186" xfId="0" applyNumberFormat="1" applyFont="1" applyFill="1" applyBorder="1" applyAlignment="1">
      <alignment horizontal="center"/>
    </xf>
    <xf numFmtId="3" fontId="7" fillId="3" borderId="179" xfId="0" applyNumberFormat="1" applyFont="1" applyFill="1" applyBorder="1"/>
    <xf numFmtId="3" fontId="7" fillId="3" borderId="185" xfId="0" applyNumberFormat="1" applyFont="1" applyFill="1" applyBorder="1"/>
    <xf numFmtId="3" fontId="7" fillId="3" borderId="177" xfId="0" applyNumberFormat="1" applyFont="1" applyFill="1" applyBorder="1" applyAlignment="1">
      <alignment horizontal="center"/>
    </xf>
    <xf numFmtId="164" fontId="7" fillId="3" borderId="187" xfId="0" applyNumberFormat="1" applyFont="1" applyFill="1" applyBorder="1" applyAlignment="1">
      <alignment horizontal="center"/>
    </xf>
    <xf numFmtId="3" fontId="7" fillId="3" borderId="188" xfId="0" applyNumberFormat="1" applyFont="1" applyFill="1" applyBorder="1" applyAlignment="1">
      <alignment horizontal="center"/>
    </xf>
    <xf numFmtId="3" fontId="7" fillId="3" borderId="189" xfId="0" applyNumberFormat="1" applyFont="1" applyFill="1" applyBorder="1" applyAlignment="1">
      <alignment horizontal="center"/>
    </xf>
    <xf numFmtId="3" fontId="7" fillId="3" borderId="191" xfId="0" applyNumberFormat="1" applyFont="1" applyFill="1" applyBorder="1" applyAlignment="1">
      <alignment horizontal="center"/>
    </xf>
    <xf numFmtId="3" fontId="7" fillId="3" borderId="187" xfId="0" applyNumberFormat="1" applyFont="1" applyFill="1" applyBorder="1" applyAlignment="1">
      <alignment horizontal="center"/>
    </xf>
    <xf numFmtId="2" fontId="7" fillId="3" borderId="190" xfId="1" applyNumberFormat="1" applyFont="1" applyFill="1" applyBorder="1" applyAlignment="1">
      <alignment horizontal="center"/>
    </xf>
    <xf numFmtId="3" fontId="7" fillId="3" borderId="39" xfId="0" applyNumberFormat="1" applyFont="1" applyFill="1" applyBorder="1"/>
    <xf numFmtId="3" fontId="7" fillId="3" borderId="85" xfId="0" applyNumberFormat="1" applyFont="1" applyFill="1" applyBorder="1"/>
    <xf numFmtId="9" fontId="7" fillId="3" borderId="46" xfId="1" applyFont="1" applyFill="1" applyBorder="1"/>
    <xf numFmtId="3" fontId="7" fillId="3" borderId="192" xfId="0" applyNumberFormat="1" applyFont="1" applyFill="1" applyBorder="1" applyAlignment="1">
      <alignment horizontal="center"/>
    </xf>
    <xf numFmtId="0" fontId="0" fillId="4" borderId="124" xfId="0" applyFill="1" applyBorder="1"/>
    <xf numFmtId="3" fontId="7" fillId="4" borderId="127" xfId="0" applyNumberFormat="1" applyFont="1" applyFill="1" applyBorder="1" applyAlignment="1">
      <alignment horizontal="left" vertical="center" wrapText="1"/>
    </xf>
    <xf numFmtId="164" fontId="0" fillId="4" borderId="124" xfId="0" applyNumberFormat="1" applyFill="1" applyBorder="1"/>
    <xf numFmtId="164" fontId="0" fillId="4" borderId="119" xfId="0" applyNumberFormat="1" applyFill="1" applyBorder="1"/>
    <xf numFmtId="3" fontId="0" fillId="4" borderId="193" xfId="0" applyNumberFormat="1" applyFill="1" applyBorder="1"/>
    <xf numFmtId="3" fontId="7" fillId="4" borderId="194" xfId="0" applyNumberFormat="1" applyFont="1" applyFill="1" applyBorder="1"/>
    <xf numFmtId="3" fontId="7" fillId="4" borderId="195" xfId="0" applyNumberFormat="1" applyFont="1" applyFill="1" applyBorder="1"/>
    <xf numFmtId="3" fontId="7" fillId="4" borderId="196" xfId="0" applyNumberFormat="1" applyFont="1" applyFill="1" applyBorder="1"/>
    <xf numFmtId="3" fontId="7" fillId="4" borderId="197" xfId="0" applyNumberFormat="1" applyFont="1" applyFill="1" applyBorder="1"/>
    <xf numFmtId="3" fontId="7" fillId="4" borderId="198" xfId="0" applyNumberFormat="1" applyFont="1" applyFill="1" applyBorder="1" applyAlignment="1">
      <alignment horizontal="center"/>
    </xf>
    <xf numFmtId="3" fontId="7" fillId="4" borderId="199" xfId="0" applyNumberFormat="1" applyFont="1" applyFill="1" applyBorder="1" applyAlignment="1">
      <alignment horizontal="center"/>
    </xf>
    <xf numFmtId="3" fontId="7" fillId="4" borderId="199" xfId="0" applyNumberFormat="1" applyFont="1" applyFill="1" applyBorder="1"/>
    <xf numFmtId="164" fontId="7" fillId="4" borderId="200" xfId="0" applyNumberFormat="1" applyFont="1" applyFill="1" applyBorder="1"/>
    <xf numFmtId="3" fontId="7" fillId="4" borderId="201" xfId="0" applyNumberFormat="1" applyFont="1" applyFill="1" applyBorder="1"/>
    <xf numFmtId="3" fontId="7" fillId="4" borderId="202" xfId="0" applyNumberFormat="1" applyFont="1" applyFill="1" applyBorder="1"/>
    <xf numFmtId="3" fontId="7" fillId="4" borderId="204" xfId="0" applyNumberFormat="1" applyFont="1" applyFill="1" applyBorder="1" applyAlignment="1">
      <alignment horizontal="center"/>
    </xf>
    <xf numFmtId="2" fontId="7" fillId="4" borderId="203" xfId="1" applyNumberFormat="1" applyFont="1" applyFill="1" applyBorder="1" applyAlignment="1">
      <alignment horizontal="center"/>
    </xf>
    <xf numFmtId="9" fontId="7" fillId="4" borderId="195" xfId="1" applyFont="1" applyFill="1" applyBorder="1"/>
    <xf numFmtId="3" fontId="7" fillId="4" borderId="197" xfId="0" applyNumberFormat="1" applyFont="1" applyFill="1" applyBorder="1" applyAlignment="1">
      <alignment horizontal="center"/>
    </xf>
    <xf numFmtId="165" fontId="7" fillId="4" borderId="60" xfId="0" applyNumberFormat="1" applyFont="1" applyFill="1" applyBorder="1" applyAlignment="1">
      <alignment horizontal="center"/>
    </xf>
    <xf numFmtId="0" fontId="0" fillId="2" borderId="164" xfId="0" applyFill="1" applyBorder="1"/>
    <xf numFmtId="3" fontId="7" fillId="2" borderId="205" xfId="0" applyNumberFormat="1" applyFont="1" applyFill="1" applyBorder="1" applyAlignment="1">
      <alignment horizontal="left" vertical="center" wrapText="1"/>
    </xf>
    <xf numFmtId="3" fontId="0" fillId="2" borderId="205" xfId="0" applyNumberFormat="1" applyFill="1" applyBorder="1"/>
    <xf numFmtId="164" fontId="0" fillId="2" borderId="205" xfId="0" applyNumberFormat="1" applyFill="1" applyBorder="1"/>
    <xf numFmtId="3" fontId="7" fillId="2" borderId="205" xfId="0" applyNumberFormat="1" applyFont="1" applyFill="1" applyBorder="1"/>
    <xf numFmtId="3" fontId="7" fillId="2" borderId="206" xfId="0" applyNumberFormat="1" applyFont="1" applyFill="1" applyBorder="1"/>
    <xf numFmtId="3" fontId="7" fillId="2" borderId="207" xfId="0" applyNumberFormat="1" applyFont="1" applyFill="1" applyBorder="1"/>
    <xf numFmtId="0" fontId="0" fillId="0" borderId="164" xfId="0" applyBorder="1"/>
    <xf numFmtId="164" fontId="7" fillId="2" borderId="205" xfId="0" applyNumberFormat="1" applyFont="1" applyFill="1" applyBorder="1"/>
    <xf numFmtId="0" fontId="0" fillId="2" borderId="205" xfId="0" applyFill="1" applyBorder="1"/>
    <xf numFmtId="165" fontId="0" fillId="2" borderId="158" xfId="0" applyNumberFormat="1" applyFill="1" applyBorder="1"/>
    <xf numFmtId="2" fontId="0" fillId="2" borderId="208" xfId="1" applyNumberFormat="1" applyFont="1" applyFill="1" applyBorder="1"/>
    <xf numFmtId="0" fontId="0" fillId="2" borderId="205" xfId="0" applyFill="1" applyBorder="1" applyAlignment="1">
      <alignment horizontal="center"/>
    </xf>
    <xf numFmtId="0" fontId="0" fillId="2" borderId="47" xfId="0" applyFill="1" applyBorder="1"/>
    <xf numFmtId="3" fontId="7" fillId="10" borderId="209" xfId="0" applyNumberFormat="1" applyFont="1" applyFill="1" applyBorder="1" applyAlignment="1">
      <alignment horizontal="left" vertical="center" wrapText="1"/>
    </xf>
    <xf numFmtId="3" fontId="0" fillId="10" borderId="63" xfId="0" applyNumberFormat="1" applyFill="1" applyBorder="1"/>
    <xf numFmtId="164" fontId="0" fillId="10" borderId="205" xfId="0" applyNumberFormat="1" applyFill="1" applyBorder="1"/>
    <xf numFmtId="3" fontId="0" fillId="10" borderId="205" xfId="0" applyNumberFormat="1" applyFill="1" applyBorder="1"/>
    <xf numFmtId="3" fontId="7" fillId="10" borderId="205" xfId="0" applyNumberFormat="1" applyFont="1" applyFill="1" applyBorder="1"/>
    <xf numFmtId="3" fontId="7" fillId="10" borderId="206" xfId="0" applyNumberFormat="1" applyFont="1" applyFill="1" applyBorder="1"/>
    <xf numFmtId="3" fontId="7" fillId="10" borderId="207" xfId="0" applyNumberFormat="1" applyFont="1" applyFill="1" applyBorder="1"/>
    <xf numFmtId="3" fontId="7" fillId="10" borderId="54" xfId="0" applyNumberFormat="1" applyFont="1" applyFill="1" applyBorder="1"/>
    <xf numFmtId="0" fontId="0" fillId="10" borderId="54" xfId="0" applyFill="1" applyBorder="1"/>
    <xf numFmtId="0" fontId="0" fillId="10" borderId="57" xfId="0" applyFill="1" applyBorder="1"/>
    <xf numFmtId="164" fontId="7" fillId="10" borderId="50" xfId="0" applyNumberFormat="1" applyFont="1" applyFill="1" applyBorder="1"/>
    <xf numFmtId="3" fontId="7" fillId="10" borderId="49" xfId="0" applyNumberFormat="1" applyFont="1" applyFill="1" applyBorder="1"/>
    <xf numFmtId="3" fontId="0" fillId="10" borderId="49" xfId="0" applyNumberFormat="1" applyFill="1" applyBorder="1"/>
    <xf numFmtId="0" fontId="0" fillId="10" borderId="205" xfId="0" applyFill="1" applyBorder="1"/>
    <xf numFmtId="165" fontId="0" fillId="10" borderId="2" xfId="0" applyNumberFormat="1" applyFill="1" applyBorder="1"/>
    <xf numFmtId="2" fontId="0" fillId="10" borderId="56" xfId="1" applyNumberFormat="1" applyFont="1" applyFill="1" applyBorder="1"/>
    <xf numFmtId="0" fontId="0" fillId="10" borderId="205" xfId="0" applyFill="1" applyBorder="1" applyAlignment="1">
      <alignment horizontal="center"/>
    </xf>
    <xf numFmtId="0" fontId="0" fillId="10" borderId="209" xfId="0" applyFill="1" applyBorder="1"/>
    <xf numFmtId="0" fontId="0" fillId="2" borderId="10" xfId="0" applyFill="1" applyBorder="1"/>
    <xf numFmtId="3" fontId="7" fillId="2" borderId="65" xfId="0" applyNumberFormat="1" applyFont="1" applyFill="1" applyBorder="1" applyAlignment="1">
      <alignment horizontal="right" vertical="center" wrapText="1"/>
    </xf>
    <xf numFmtId="1" fontId="0" fillId="0" borderId="70" xfId="0" applyNumberFormat="1" applyBorder="1"/>
    <xf numFmtId="1" fontId="0" fillId="0" borderId="78" xfId="0" applyNumberFormat="1" applyBorder="1"/>
    <xf numFmtId="165" fontId="0" fillId="2" borderId="80" xfId="0" applyNumberFormat="1" applyFill="1" applyBorder="1" applyAlignment="1">
      <alignment horizontal="center"/>
    </xf>
    <xf numFmtId="165" fontId="0" fillId="2" borderId="66" xfId="0" applyNumberForma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7" fillId="2" borderId="0" xfId="0" applyFont="1" applyFill="1"/>
    <xf numFmtId="0" fontId="12" fillId="2" borderId="0" xfId="0" applyFont="1" applyFill="1" applyAlignment="1">
      <alignment vertical="top"/>
    </xf>
    <xf numFmtId="0" fontId="10" fillId="2" borderId="0" xfId="0" applyFont="1" applyFill="1" applyAlignment="1">
      <alignment horizontal="right" vertical="top"/>
    </xf>
    <xf numFmtId="3" fontId="10" fillId="0" borderId="0" xfId="0" applyNumberFormat="1" applyFont="1"/>
    <xf numFmtId="164" fontId="10" fillId="2" borderId="0" xfId="0" applyNumberFormat="1" applyFont="1" applyFill="1"/>
    <xf numFmtId="9" fontId="0" fillId="0" borderId="0" xfId="1" applyFont="1"/>
    <xf numFmtId="0" fontId="13" fillId="0" borderId="0" xfId="0" applyFont="1" applyAlignment="1">
      <alignment vertical="center"/>
    </xf>
    <xf numFmtId="0" fontId="13" fillId="0" borderId="0" xfId="0" applyFont="1"/>
    <xf numFmtId="3" fontId="13" fillId="0" borderId="0" xfId="0" applyNumberFormat="1" applyFont="1"/>
    <xf numFmtId="164" fontId="13" fillId="0" borderId="0" xfId="0" applyNumberFormat="1" applyFont="1"/>
    <xf numFmtId="2" fontId="13" fillId="0" borderId="0" xfId="1" applyNumberFormat="1" applyFont="1"/>
    <xf numFmtId="2" fontId="13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3" fillId="2" borderId="0" xfId="0" applyFont="1" applyFill="1" applyAlignment="1">
      <alignment vertical="center"/>
    </xf>
    <xf numFmtId="0" fontId="13" fillId="2" borderId="0" xfId="0" applyFont="1" applyFill="1"/>
    <xf numFmtId="164" fontId="13" fillId="2" borderId="0" xfId="0" applyNumberFormat="1" applyFont="1" applyFill="1"/>
    <xf numFmtId="2" fontId="13" fillId="2" borderId="0" xfId="1" applyNumberFormat="1" applyFont="1" applyFill="1"/>
    <xf numFmtId="2" fontId="13" fillId="2" borderId="0" xfId="0" applyNumberFormat="1" applyFont="1" applyFill="1"/>
    <xf numFmtId="0" fontId="13" fillId="2" borderId="0" xfId="0" applyFont="1" applyFill="1" applyAlignment="1">
      <alignment horizontal="center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4" fillId="2" borderId="0" xfId="0" applyFont="1" applyFill="1"/>
    <xf numFmtId="0" fontId="14" fillId="0" borderId="0" xfId="0" applyFont="1" applyAlignment="1">
      <alignment horizontal="left" vertical="top" wrapText="1"/>
    </xf>
    <xf numFmtId="0" fontId="0" fillId="0" borderId="1" xfId="0" applyBorder="1"/>
    <xf numFmtId="164" fontId="0" fillId="4" borderId="21" xfId="0" applyNumberFormat="1" applyFill="1" applyBorder="1" applyAlignment="1">
      <alignment horizontal="center" wrapText="1"/>
    </xf>
    <xf numFmtId="164" fontId="0" fillId="4" borderId="40" xfId="0" applyNumberFormat="1" applyFill="1" applyBorder="1" applyAlignment="1">
      <alignment horizontal="center" wrapText="1"/>
    </xf>
    <xf numFmtId="164" fontId="0" fillId="4" borderId="42" xfId="0" applyNumberFormat="1" applyFill="1" applyBorder="1" applyAlignment="1">
      <alignment horizontal="center" wrapText="1"/>
    </xf>
    <xf numFmtId="0" fontId="0" fillId="4" borderId="42" xfId="0" applyFill="1" applyBorder="1" applyAlignment="1">
      <alignment horizontal="center"/>
    </xf>
    <xf numFmtId="165" fontId="0" fillId="4" borderId="42" xfId="0" applyNumberFormat="1" applyFill="1" applyBorder="1" applyAlignment="1">
      <alignment horizontal="center"/>
    </xf>
    <xf numFmtId="0" fontId="0" fillId="4" borderId="41" xfId="0" applyFill="1" applyBorder="1" applyAlignment="1">
      <alignment horizontal="center" wrapText="1"/>
    </xf>
    <xf numFmtId="0" fontId="0" fillId="4" borderId="42" xfId="0" applyFill="1" applyBorder="1" applyAlignment="1">
      <alignment horizontal="center" wrapText="1"/>
    </xf>
    <xf numFmtId="0" fontId="0" fillId="4" borderId="211" xfId="0" applyFill="1" applyBorder="1" applyAlignment="1">
      <alignment horizontal="center" wrapText="1"/>
    </xf>
    <xf numFmtId="0" fontId="0" fillId="4" borderId="121" xfId="0" applyFill="1" applyBorder="1" applyAlignment="1">
      <alignment horizontal="center" wrapText="1"/>
    </xf>
    <xf numFmtId="3" fontId="0" fillId="4" borderId="132" xfId="0" applyNumberFormat="1" applyFill="1" applyBorder="1" applyAlignment="1">
      <alignment horizontal="center" wrapText="1"/>
    </xf>
    <xf numFmtId="3" fontId="0" fillId="4" borderId="42" xfId="0" applyNumberFormat="1" applyFill="1" applyBorder="1" applyAlignment="1">
      <alignment horizontal="center" wrapText="1"/>
    </xf>
    <xf numFmtId="0" fontId="0" fillId="4" borderId="43" xfId="0" applyFill="1" applyBorder="1" applyAlignment="1">
      <alignment horizontal="center" wrapText="1"/>
    </xf>
    <xf numFmtId="0" fontId="0" fillId="4" borderId="212" xfId="0" applyFill="1" applyBorder="1" applyAlignment="1">
      <alignment horizontal="center" wrapText="1"/>
    </xf>
    <xf numFmtId="165" fontId="0" fillId="4" borderId="40" xfId="0" applyNumberFormat="1" applyFill="1" applyBorder="1" applyAlignment="1">
      <alignment horizontal="center" vertical="center" wrapText="1"/>
    </xf>
    <xf numFmtId="3" fontId="0" fillId="5" borderId="49" xfId="0" applyNumberFormat="1" applyFill="1" applyBorder="1" applyAlignment="1">
      <alignment horizontal="center"/>
    </xf>
    <xf numFmtId="3" fontId="0" fillId="2" borderId="62" xfId="0" applyNumberFormat="1" applyFill="1" applyBorder="1" applyAlignment="1">
      <alignment horizontal="center"/>
    </xf>
    <xf numFmtId="3" fontId="0" fillId="5" borderId="62" xfId="0" applyNumberFormat="1" applyFill="1" applyBorder="1" applyAlignment="1">
      <alignment horizontal="center"/>
    </xf>
    <xf numFmtId="3" fontId="0" fillId="6" borderId="76" xfId="0" applyNumberFormat="1" applyFill="1" applyBorder="1" applyAlignment="1">
      <alignment horizontal="center"/>
    </xf>
    <xf numFmtId="164" fontId="7" fillId="3" borderId="92" xfId="0" applyNumberFormat="1" applyFont="1" applyFill="1" applyBorder="1" applyAlignment="1">
      <alignment horizontal="center"/>
    </xf>
    <xf numFmtId="3" fontId="0" fillId="6" borderId="24" xfId="0" applyNumberFormat="1" applyFill="1" applyBorder="1" applyAlignment="1">
      <alignment horizontal="center"/>
    </xf>
    <xf numFmtId="3" fontId="7" fillId="3" borderId="123" xfId="0" applyNumberFormat="1" applyFont="1" applyFill="1" applyBorder="1" applyAlignment="1">
      <alignment horizontal="center"/>
    </xf>
    <xf numFmtId="3" fontId="0" fillId="7" borderId="6" xfId="0" applyNumberFormat="1" applyFill="1" applyBorder="1" applyAlignment="1">
      <alignment horizontal="center"/>
    </xf>
    <xf numFmtId="3" fontId="0" fillId="7" borderId="62" xfId="0" applyNumberFormat="1" applyFill="1" applyBorder="1" applyAlignment="1">
      <alignment horizontal="center"/>
    </xf>
    <xf numFmtId="3" fontId="0" fillId="2" borderId="146" xfId="0" applyNumberFormat="1" applyFill="1" applyBorder="1" applyAlignment="1">
      <alignment horizontal="center"/>
    </xf>
    <xf numFmtId="3" fontId="7" fillId="2" borderId="119" xfId="0" applyNumberFormat="1" applyFont="1" applyFill="1" applyBorder="1" applyAlignment="1">
      <alignment horizontal="center"/>
    </xf>
    <xf numFmtId="3" fontId="0" fillId="9" borderId="24" xfId="0" applyNumberFormat="1" applyFill="1" applyBorder="1" applyAlignment="1">
      <alignment horizontal="right"/>
    </xf>
    <xf numFmtId="0" fontId="0" fillId="2" borderId="209" xfId="0" applyFill="1" applyBorder="1" applyAlignment="1">
      <alignment horizontal="center" wrapText="1"/>
    </xf>
    <xf numFmtId="0" fontId="0" fillId="2" borderId="206" xfId="0" applyFill="1" applyBorder="1" applyAlignment="1">
      <alignment horizontal="center" wrapText="1"/>
    </xf>
    <xf numFmtId="3" fontId="0" fillId="8" borderId="134" xfId="0" applyNumberFormat="1" applyFill="1" applyBorder="1" applyAlignment="1">
      <alignment horizontal="right"/>
    </xf>
    <xf numFmtId="3" fontId="0" fillId="8" borderId="68" xfId="0" applyNumberFormat="1" applyFill="1" applyBorder="1" applyAlignment="1">
      <alignment horizontal="right"/>
    </xf>
    <xf numFmtId="3" fontId="0" fillId="8" borderId="141" xfId="0" applyNumberFormat="1" applyFill="1" applyBorder="1" applyAlignment="1">
      <alignment horizontal="right"/>
    </xf>
    <xf numFmtId="166" fontId="0" fillId="5" borderId="53" xfId="1" applyNumberFormat="1" applyFont="1" applyFill="1" applyBorder="1"/>
    <xf numFmtId="166" fontId="0" fillId="2" borderId="69" xfId="1" applyNumberFormat="1" applyFont="1" applyFill="1" applyBorder="1"/>
    <xf numFmtId="166" fontId="0" fillId="5" borderId="69" xfId="1" applyNumberFormat="1" applyFont="1" applyFill="1" applyBorder="1"/>
    <xf numFmtId="166" fontId="7" fillId="3" borderId="91" xfId="1" applyNumberFormat="1" applyFont="1" applyFill="1" applyBorder="1"/>
    <xf numFmtId="166" fontId="0" fillId="2" borderId="111" xfId="1" applyNumberFormat="1" applyFont="1" applyFill="1" applyBorder="1"/>
    <xf numFmtId="166" fontId="7" fillId="3" borderId="132" xfId="1" applyNumberFormat="1" applyFont="1" applyFill="1" applyBorder="1"/>
    <xf numFmtId="166" fontId="0" fillId="8" borderId="134" xfId="1" applyNumberFormat="1" applyFont="1" applyFill="1" applyBorder="1" applyAlignment="1">
      <alignment horizontal="right"/>
    </xf>
    <xf numFmtId="166" fontId="0" fillId="8" borderId="68" xfId="1" applyNumberFormat="1" applyFont="1" applyFill="1" applyBorder="1" applyAlignment="1">
      <alignment horizontal="right"/>
    </xf>
    <xf numFmtId="166" fontId="0" fillId="8" borderId="141" xfId="1" applyNumberFormat="1" applyFont="1" applyFill="1" applyBorder="1" applyAlignment="1">
      <alignment horizontal="right"/>
    </xf>
    <xf numFmtId="166" fontId="0" fillId="7" borderId="69" xfId="1" applyNumberFormat="1" applyFont="1" applyFill="1" applyBorder="1"/>
    <xf numFmtId="166" fontId="0" fillId="2" borderId="145" xfId="1" applyNumberFormat="1" applyFont="1" applyFill="1" applyBorder="1"/>
    <xf numFmtId="166" fontId="7" fillId="4" borderId="161" xfId="1" applyNumberFormat="1" applyFont="1" applyFill="1" applyBorder="1"/>
    <xf numFmtId="166" fontId="0" fillId="2" borderId="80" xfId="1" applyNumberFormat="1" applyFont="1" applyFill="1" applyBorder="1"/>
    <xf numFmtId="166" fontId="0" fillId="5" borderId="51" xfId="1" applyNumberFormat="1" applyFont="1" applyFill="1" applyBorder="1"/>
    <xf numFmtId="166" fontId="0" fillId="2" borderId="73" xfId="1" applyNumberFormat="1" applyFont="1" applyFill="1" applyBorder="1"/>
    <xf numFmtId="166" fontId="0" fillId="5" borderId="73" xfId="1" applyNumberFormat="1" applyFont="1" applyFill="1" applyBorder="1"/>
    <xf numFmtId="166" fontId="7" fillId="3" borderId="86" xfId="1" applyNumberFormat="1" applyFont="1" applyFill="1" applyBorder="1"/>
    <xf numFmtId="166" fontId="0" fillId="2" borderId="97" xfId="1" applyNumberFormat="1" applyFont="1" applyFill="1" applyBorder="1" applyAlignment="1">
      <alignment horizontal="center"/>
    </xf>
    <xf numFmtId="166" fontId="0" fillId="2" borderId="110" xfId="1" applyNumberFormat="1" applyFont="1" applyFill="1" applyBorder="1"/>
    <xf numFmtId="166" fontId="7" fillId="3" borderId="129" xfId="1" applyNumberFormat="1" applyFont="1" applyFill="1" applyBorder="1"/>
    <xf numFmtId="166" fontId="0" fillId="7" borderId="73" xfId="1" applyNumberFormat="1" applyFont="1" applyFill="1" applyBorder="1"/>
    <xf numFmtId="166" fontId="0" fillId="2" borderId="141" xfId="1" applyNumberFormat="1" applyFont="1" applyFill="1" applyBorder="1"/>
    <xf numFmtId="166" fontId="0" fillId="2" borderId="83" xfId="1" applyNumberFormat="1" applyFont="1" applyFill="1" applyBorder="1"/>
    <xf numFmtId="166" fontId="7" fillId="4" borderId="159" xfId="1" applyNumberFormat="1" applyFont="1" applyFill="1" applyBorder="1"/>
    <xf numFmtId="166" fontId="0" fillId="9" borderId="97" xfId="1" applyNumberFormat="1" applyFont="1" applyFill="1" applyBorder="1"/>
    <xf numFmtId="166" fontId="0" fillId="9" borderId="73" xfId="1" applyNumberFormat="1" applyFont="1" applyFill="1" applyBorder="1"/>
    <xf numFmtId="166" fontId="0" fillId="2" borderId="73" xfId="1" applyNumberFormat="1" applyFont="1" applyFill="1" applyBorder="1" applyAlignment="1">
      <alignment horizontal="center"/>
    </xf>
    <xf numFmtId="166" fontId="0" fillId="2" borderId="141" xfId="1" applyNumberFormat="1" applyFont="1" applyFill="1" applyBorder="1" applyAlignment="1">
      <alignment horizontal="center"/>
    </xf>
    <xf numFmtId="166" fontId="7" fillId="3" borderId="83" xfId="1" applyNumberFormat="1" applyFont="1" applyFill="1" applyBorder="1"/>
    <xf numFmtId="166" fontId="7" fillId="4" borderId="197" xfId="1" applyNumberFormat="1" applyFont="1" applyFill="1" applyBorder="1"/>
    <xf numFmtId="166" fontId="0" fillId="2" borderId="205" xfId="1" applyNumberFormat="1" applyFont="1" applyFill="1" applyBorder="1"/>
    <xf numFmtId="166" fontId="0" fillId="10" borderId="205" xfId="1" applyNumberFormat="1" applyFont="1" applyFill="1" applyBorder="1"/>
    <xf numFmtId="166" fontId="0" fillId="2" borderId="68" xfId="1" applyNumberFormat="1" applyFont="1" applyFill="1" applyBorder="1"/>
    <xf numFmtId="166" fontId="7" fillId="4" borderId="161" xfId="1" applyNumberFormat="1" applyFont="1" applyFill="1" applyBorder="1" applyAlignment="1">
      <alignment horizontal="center"/>
    </xf>
    <xf numFmtId="166" fontId="0" fillId="9" borderId="98" xfId="1" applyNumberFormat="1" applyFont="1" applyFill="1" applyBorder="1" applyAlignment="1">
      <alignment horizontal="center"/>
    </xf>
    <xf numFmtId="166" fontId="0" fillId="9" borderId="69" xfId="1" applyNumberFormat="1" applyFont="1" applyFill="1" applyBorder="1" applyAlignment="1">
      <alignment horizontal="center"/>
    </xf>
    <xf numFmtId="166" fontId="0" fillId="2" borderId="69" xfId="0" applyNumberFormat="1" applyFill="1" applyBorder="1" applyAlignment="1">
      <alignment horizontal="center"/>
    </xf>
    <xf numFmtId="166" fontId="0" fillId="2" borderId="145" xfId="0" applyNumberFormat="1" applyFill="1" applyBorder="1" applyAlignment="1">
      <alignment horizontal="center"/>
    </xf>
    <xf numFmtId="166" fontId="7" fillId="3" borderId="88" xfId="1" applyNumberFormat="1" applyFont="1" applyFill="1" applyBorder="1" applyAlignment="1">
      <alignment horizontal="center"/>
    </xf>
    <xf numFmtId="166" fontId="7" fillId="4" borderId="195" xfId="1" applyNumberFormat="1" applyFont="1" applyFill="1" applyBorder="1" applyAlignment="1">
      <alignment horizontal="center"/>
    </xf>
    <xf numFmtId="166" fontId="0" fillId="9" borderId="167" xfId="1" applyNumberFormat="1" applyFont="1" applyFill="1" applyBorder="1" applyAlignment="1">
      <alignment horizontal="right"/>
    </xf>
    <xf numFmtId="166" fontId="0" fillId="9" borderId="69" xfId="0" applyNumberFormat="1" applyFill="1" applyBorder="1" applyAlignment="1">
      <alignment horizontal="center"/>
    </xf>
    <xf numFmtId="166" fontId="0" fillId="2" borderId="80" xfId="0" applyNumberFormat="1" applyFill="1" applyBorder="1" applyAlignment="1">
      <alignment horizontal="center"/>
    </xf>
    <xf numFmtId="166" fontId="7" fillId="3" borderId="180" xfId="1" applyNumberFormat="1" applyFont="1" applyFill="1" applyBorder="1" applyAlignment="1">
      <alignment horizontal="right"/>
    </xf>
    <xf numFmtId="166" fontId="7" fillId="4" borderId="195" xfId="1" applyNumberFormat="1" applyFont="1" applyFill="1" applyBorder="1"/>
    <xf numFmtId="166" fontId="0" fillId="2" borderId="78" xfId="1" applyNumberFormat="1" applyFont="1" applyFill="1" applyBorder="1"/>
    <xf numFmtId="166" fontId="0" fillId="5" borderId="57" xfId="1" applyNumberFormat="1" applyFont="1" applyFill="1" applyBorder="1"/>
    <xf numFmtId="166" fontId="0" fillId="6" borderId="78" xfId="1" applyNumberFormat="1" applyFont="1" applyFill="1" applyBorder="1"/>
    <xf numFmtId="166" fontId="0" fillId="5" borderId="78" xfId="1" applyNumberFormat="1" applyFont="1" applyFill="1" applyBorder="1"/>
    <xf numFmtId="166" fontId="0" fillId="3" borderId="94" xfId="1" applyNumberFormat="1" applyFont="1" applyFill="1" applyBorder="1"/>
    <xf numFmtId="166" fontId="0" fillId="2" borderId="100" xfId="1" applyNumberFormat="1" applyFont="1" applyFill="1" applyBorder="1" applyAlignment="1">
      <alignment horizontal="center"/>
    </xf>
    <xf numFmtId="166" fontId="0" fillId="6" borderId="115" xfId="1" applyNumberFormat="1" applyFont="1" applyFill="1" applyBorder="1"/>
    <xf numFmtId="166" fontId="0" fillId="3" borderId="128" xfId="1" applyNumberFormat="1" applyFont="1" applyFill="1" applyBorder="1"/>
    <xf numFmtId="166" fontId="0" fillId="7" borderId="74" xfId="1" applyNumberFormat="1" applyFont="1" applyFill="1" applyBorder="1"/>
    <xf numFmtId="166" fontId="0" fillId="6" borderId="142" xfId="1" applyNumberFormat="1" applyFont="1" applyFill="1" applyBorder="1"/>
    <xf numFmtId="166" fontId="0" fillId="7" borderId="78" xfId="1" applyNumberFormat="1" applyFont="1" applyFill="1" applyBorder="1"/>
    <xf numFmtId="166" fontId="0" fillId="2" borderId="128" xfId="1" applyNumberFormat="1" applyFont="1" applyFill="1" applyBorder="1" applyAlignment="1">
      <alignment horizontal="center"/>
    </xf>
    <xf numFmtId="166" fontId="7" fillId="4" borderId="162" xfId="1" applyNumberFormat="1" applyFont="1" applyFill="1" applyBorder="1"/>
    <xf numFmtId="166" fontId="0" fillId="9" borderId="100" xfId="1" applyNumberFormat="1" applyFont="1" applyFill="1" applyBorder="1" applyAlignment="1">
      <alignment horizontal="center"/>
    </xf>
    <xf numFmtId="166" fontId="0" fillId="9" borderId="74" xfId="1" applyNumberFormat="1" applyFont="1" applyFill="1" applyBorder="1" applyAlignment="1">
      <alignment horizontal="center"/>
    </xf>
    <xf numFmtId="166" fontId="0" fillId="0" borderId="78" xfId="1" applyNumberFormat="1" applyFont="1" applyBorder="1" applyAlignment="1">
      <alignment horizontal="center"/>
    </xf>
    <xf numFmtId="166" fontId="0" fillId="2" borderId="142" xfId="1" applyNumberFormat="1" applyFont="1" applyFill="1" applyBorder="1" applyAlignment="1">
      <alignment horizontal="center"/>
    </xf>
    <xf numFmtId="166" fontId="7" fillId="3" borderId="186" xfId="1" applyNumberFormat="1" applyFont="1" applyFill="1" applyBorder="1" applyAlignment="1">
      <alignment horizontal="center"/>
    </xf>
    <xf numFmtId="166" fontId="7" fillId="4" borderId="199" xfId="1" applyNumberFormat="1" applyFont="1" applyFill="1" applyBorder="1" applyAlignment="1">
      <alignment horizontal="center"/>
    </xf>
    <xf numFmtId="3" fontId="2" fillId="0" borderId="0" xfId="0" applyNumberFormat="1" applyFont="1" applyAlignment="1">
      <alignment wrapText="1"/>
    </xf>
    <xf numFmtId="166" fontId="0" fillId="9" borderId="98" xfId="1" applyNumberFormat="1" applyFont="1" applyFill="1" applyBorder="1"/>
    <xf numFmtId="166" fontId="7" fillId="3" borderId="88" xfId="1" applyNumberFormat="1" applyFont="1" applyFill="1" applyBorder="1"/>
    <xf numFmtId="164" fontId="0" fillId="7" borderId="96" xfId="0" applyNumberFormat="1" applyFill="1" applyBorder="1" applyAlignment="1">
      <alignment horizontal="right"/>
    </xf>
    <xf numFmtId="164" fontId="0" fillId="7" borderId="100" xfId="0" applyNumberFormat="1" applyFill="1" applyBorder="1" applyAlignment="1">
      <alignment horizontal="center"/>
    </xf>
    <xf numFmtId="3" fontId="7" fillId="4" borderId="156" xfId="0" applyNumberFormat="1" applyFont="1" applyFill="1" applyBorder="1"/>
    <xf numFmtId="4" fontId="7" fillId="4" borderId="159" xfId="0" applyNumberFormat="1" applyFont="1" applyFill="1" applyBorder="1"/>
    <xf numFmtId="166" fontId="7" fillId="3" borderId="180" xfId="1" applyNumberFormat="1" applyFont="1" applyFill="1" applyBorder="1"/>
    <xf numFmtId="3" fontId="0" fillId="2" borderId="6" xfId="0" applyNumberFormat="1" applyFill="1" applyBorder="1" applyAlignment="1">
      <alignment horizontal="right"/>
    </xf>
    <xf numFmtId="166" fontId="7" fillId="4" borderId="213" xfId="1" applyNumberFormat="1" applyFont="1" applyFill="1" applyBorder="1"/>
    <xf numFmtId="3" fontId="0" fillId="2" borderId="109" xfId="0" applyNumberFormat="1" applyFill="1" applyBorder="1" applyAlignment="1">
      <alignment horizontal="center"/>
    </xf>
    <xf numFmtId="166" fontId="0" fillId="2" borderId="98" xfId="1" applyNumberFormat="1" applyFont="1" applyFill="1" applyBorder="1" applyAlignment="1">
      <alignment horizontal="center"/>
    </xf>
    <xf numFmtId="166" fontId="0" fillId="2" borderId="111" xfId="1" applyNumberFormat="1" applyFont="1" applyFill="1" applyBorder="1" applyAlignment="1">
      <alignment horizontal="center"/>
    </xf>
    <xf numFmtId="166" fontId="0" fillId="8" borderId="138" xfId="1" applyNumberFormat="1" applyFont="1" applyFill="1" applyBorder="1" applyAlignment="1">
      <alignment horizontal="center"/>
    </xf>
    <xf numFmtId="166" fontId="0" fillId="8" borderId="80" xfId="1" applyNumberFormat="1" applyFont="1" applyFill="1" applyBorder="1" applyAlignment="1">
      <alignment horizontal="center"/>
    </xf>
    <xf numFmtId="166" fontId="0" fillId="8" borderId="145" xfId="1" applyNumberFormat="1" applyFont="1" applyFill="1" applyBorder="1" applyAlignment="1">
      <alignment horizontal="center"/>
    </xf>
    <xf numFmtId="166" fontId="0" fillId="9" borderId="69" xfId="1" applyNumberFormat="1" applyFont="1" applyFill="1" applyBorder="1"/>
    <xf numFmtId="166" fontId="0" fillId="2" borderId="69" xfId="1" applyNumberFormat="1" applyFont="1" applyFill="1" applyBorder="1" applyAlignment="1">
      <alignment horizontal="center"/>
    </xf>
    <xf numFmtId="166" fontId="0" fillId="2" borderId="88" xfId="1" applyNumberFormat="1" applyFont="1" applyFill="1" applyBorder="1" applyAlignment="1">
      <alignment horizontal="center"/>
    </xf>
    <xf numFmtId="166" fontId="0" fillId="2" borderId="145" xfId="1" applyNumberFormat="1" applyFont="1" applyFill="1" applyBorder="1" applyAlignment="1">
      <alignment horizontal="center"/>
    </xf>
    <xf numFmtId="4" fontId="0" fillId="2" borderId="68" xfId="0" applyNumberFormat="1" applyFill="1" applyBorder="1"/>
    <xf numFmtId="3" fontId="7" fillId="2" borderId="144" xfId="0" applyNumberFormat="1" applyFont="1" applyFill="1" applyBorder="1" applyAlignment="1">
      <alignment horizontal="left" vertical="center" wrapText="1"/>
    </xf>
    <xf numFmtId="3" fontId="0" fillId="2" borderId="147" xfId="0" applyNumberForma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vertical="center"/>
    </xf>
    <xf numFmtId="164" fontId="0" fillId="7" borderId="6" xfId="0" applyNumberFormat="1" applyFill="1" applyBorder="1" applyAlignment="1">
      <alignment horizontal="right"/>
    </xf>
    <xf numFmtId="164" fontId="0" fillId="8" borderId="58" xfId="0" applyNumberFormat="1" applyFill="1" applyBorder="1" applyAlignment="1">
      <alignment horizontal="right"/>
    </xf>
    <xf numFmtId="164" fontId="0" fillId="8" borderId="73" xfId="0" applyNumberFormat="1" applyFill="1" applyBorder="1" applyAlignment="1">
      <alignment horizontal="right"/>
    </xf>
    <xf numFmtId="3" fontId="0" fillId="8" borderId="79" xfId="0" applyNumberFormat="1" applyFill="1" applyBorder="1" applyAlignment="1">
      <alignment horizontal="center"/>
    </xf>
    <xf numFmtId="3" fontId="0" fillId="7" borderId="100" xfId="0" applyNumberFormat="1" applyFill="1" applyBorder="1" applyAlignment="1">
      <alignment horizontal="right"/>
    </xf>
    <xf numFmtId="3" fontId="0" fillId="8" borderId="78" xfId="0" applyNumberFormat="1" applyFill="1" applyBorder="1" applyAlignment="1">
      <alignment horizontal="right"/>
    </xf>
    <xf numFmtId="3" fontId="0" fillId="7" borderId="96" xfId="0" applyNumberFormat="1" applyFill="1" applyBorder="1"/>
    <xf numFmtId="3" fontId="0" fillId="7" borderId="97" xfId="0" applyNumberFormat="1" applyFill="1" applyBorder="1"/>
    <xf numFmtId="165" fontId="0" fillId="8" borderId="136" xfId="0" applyNumberFormat="1" applyFill="1" applyBorder="1"/>
    <xf numFmtId="166" fontId="0" fillId="8" borderId="134" xfId="1" applyNumberFormat="1" applyFont="1" applyFill="1" applyBorder="1" applyAlignment="1"/>
    <xf numFmtId="165" fontId="0" fillId="8" borderId="70" xfId="0" applyNumberFormat="1" applyFill="1" applyBorder="1"/>
    <xf numFmtId="166" fontId="0" fillId="8" borderId="68" xfId="1" applyNumberFormat="1" applyFont="1" applyFill="1" applyBorder="1" applyAlignment="1"/>
    <xf numFmtId="165" fontId="0" fillId="8" borderId="143" xfId="0" applyNumberFormat="1" applyFill="1" applyBorder="1"/>
    <xf numFmtId="166" fontId="0" fillId="8" borderId="141" xfId="1" applyNumberFormat="1" applyFont="1" applyFill="1" applyBorder="1" applyAlignment="1"/>
    <xf numFmtId="3" fontId="0" fillId="7" borderId="102" xfId="0" applyNumberFormat="1" applyFill="1" applyBorder="1" applyAlignment="1">
      <alignment horizontal="right"/>
    </xf>
    <xf numFmtId="3" fontId="0" fillId="7" borderId="6" xfId="0" applyNumberFormat="1" applyFill="1" applyBorder="1" applyAlignment="1">
      <alignment horizontal="right"/>
    </xf>
    <xf numFmtId="166" fontId="0" fillId="7" borderId="102" xfId="1" applyNumberFormat="1" applyFont="1" applyFill="1" applyBorder="1" applyAlignment="1"/>
    <xf numFmtId="166" fontId="0" fillId="7" borderId="102" xfId="1" applyNumberFormat="1" applyFont="1" applyFill="1" applyBorder="1" applyAlignment="1">
      <alignment horizontal="right"/>
    </xf>
    <xf numFmtId="166" fontId="0" fillId="7" borderId="102" xfId="0" applyNumberFormat="1" applyFill="1" applyBorder="1" applyAlignment="1">
      <alignment horizontal="center"/>
    </xf>
    <xf numFmtId="3" fontId="0" fillId="7" borderId="107" xfId="0" applyNumberFormat="1" applyFill="1" applyBorder="1" applyAlignment="1">
      <alignment horizontal="center"/>
    </xf>
    <xf numFmtId="165" fontId="0" fillId="2" borderId="68" xfId="0" applyNumberFormat="1" applyFill="1" applyBorder="1" applyAlignment="1">
      <alignment horizontal="center"/>
    </xf>
    <xf numFmtId="166" fontId="0" fillId="2" borderId="68" xfId="1" applyNumberFormat="1" applyFont="1" applyFill="1" applyBorder="1" applyAlignment="1">
      <alignment horizontal="center"/>
    </xf>
    <xf numFmtId="166" fontId="0" fillId="2" borderId="68" xfId="0" applyNumberFormat="1" applyFill="1" applyBorder="1" applyAlignment="1">
      <alignment horizontal="center"/>
    </xf>
    <xf numFmtId="166" fontId="0" fillId="2" borderId="80" xfId="1" applyNumberFormat="1" applyFont="1" applyFill="1" applyBorder="1" applyAlignment="1">
      <alignment horizontal="center"/>
    </xf>
    <xf numFmtId="165" fontId="0" fillId="7" borderId="59" xfId="0" applyNumberFormat="1" applyFill="1" applyBorder="1" applyAlignment="1">
      <alignment horizontal="center"/>
    </xf>
    <xf numFmtId="166" fontId="0" fillId="8" borderId="135" xfId="1" applyNumberFormat="1" applyFont="1" applyFill="1" applyBorder="1" applyAlignment="1">
      <alignment horizontal="right"/>
    </xf>
    <xf numFmtId="166" fontId="0" fillId="8" borderId="78" xfId="1" applyNumberFormat="1" applyFont="1" applyFill="1" applyBorder="1" applyAlignment="1">
      <alignment horizontal="right"/>
    </xf>
    <xf numFmtId="166" fontId="0" fillId="8" borderId="142" xfId="1" applyNumberFormat="1" applyFont="1" applyFill="1" applyBorder="1" applyAlignment="1">
      <alignment horizontal="right"/>
    </xf>
    <xf numFmtId="165" fontId="0" fillId="5" borderId="59" xfId="0" applyNumberFormat="1" applyFill="1" applyBorder="1" applyAlignment="1">
      <alignment horizontal="center"/>
    </xf>
    <xf numFmtId="3" fontId="7" fillId="3" borderId="92" xfId="0" applyNumberFormat="1" applyFont="1" applyFill="1" applyBorder="1" applyAlignment="1">
      <alignment horizontal="center"/>
    </xf>
    <xf numFmtId="0" fontId="17" fillId="2" borderId="0" xfId="0" applyFont="1" applyFill="1"/>
    <xf numFmtId="3" fontId="17" fillId="4" borderId="17" xfId="0" applyNumberFormat="1" applyFont="1" applyFill="1" applyBorder="1" applyAlignment="1">
      <alignment horizontal="center" wrapText="1"/>
    </xf>
    <xf numFmtId="3" fontId="17" fillId="4" borderId="132" xfId="0" applyNumberFormat="1" applyFont="1" applyFill="1" applyBorder="1" applyAlignment="1">
      <alignment horizontal="center" wrapText="1"/>
    </xf>
    <xf numFmtId="3" fontId="17" fillId="2" borderId="46" xfId="0" applyNumberFormat="1" applyFont="1" applyFill="1" applyBorder="1" applyAlignment="1">
      <alignment horizontal="center" wrapText="1"/>
    </xf>
    <xf numFmtId="164" fontId="17" fillId="5" borderId="51" xfId="0" applyNumberFormat="1" applyFont="1" applyFill="1" applyBorder="1"/>
    <xf numFmtId="3" fontId="17" fillId="0" borderId="68" xfId="0" applyNumberFormat="1" applyFont="1" applyBorder="1"/>
    <xf numFmtId="3" fontId="17" fillId="2" borderId="68" xfId="0" applyNumberFormat="1" applyFont="1" applyFill="1" applyBorder="1"/>
    <xf numFmtId="3" fontId="17" fillId="2" borderId="96" xfId="0" applyNumberFormat="1" applyFont="1" applyFill="1" applyBorder="1" applyAlignment="1">
      <alignment horizontal="center"/>
    </xf>
    <xf numFmtId="3" fontId="17" fillId="2" borderId="102" xfId="0" applyNumberFormat="1" applyFont="1" applyFill="1" applyBorder="1"/>
    <xf numFmtId="164" fontId="17" fillId="7" borderId="97" xfId="0" applyNumberFormat="1" applyFont="1" applyFill="1" applyBorder="1"/>
    <xf numFmtId="3" fontId="17" fillId="7" borderId="134" xfId="0" applyNumberFormat="1" applyFont="1" applyFill="1" applyBorder="1"/>
    <xf numFmtId="3" fontId="17" fillId="2" borderId="68" xfId="0" applyNumberFormat="1" applyFont="1" applyFill="1" applyBorder="1" applyAlignment="1">
      <alignment horizontal="center"/>
    </xf>
    <xf numFmtId="3" fontId="17" fillId="2" borderId="141" xfId="0" applyNumberFormat="1" applyFont="1" applyFill="1" applyBorder="1" applyAlignment="1">
      <alignment horizontal="center"/>
    </xf>
    <xf numFmtId="3" fontId="17" fillId="0" borderId="0" xfId="0" applyNumberFormat="1" applyFont="1"/>
    <xf numFmtId="3" fontId="0" fillId="8" borderId="139" xfId="0" applyNumberFormat="1" applyFill="1" applyBorder="1" applyAlignment="1">
      <alignment horizontal="right"/>
    </xf>
    <xf numFmtId="3" fontId="0" fillId="8" borderId="66" xfId="0" applyNumberFormat="1" applyFill="1" applyBorder="1" applyAlignment="1">
      <alignment horizontal="right"/>
    </xf>
    <xf numFmtId="3" fontId="0" fillId="8" borderId="147" xfId="0" applyNumberFormat="1" applyFill="1" applyBorder="1" applyAlignment="1">
      <alignment horizontal="right"/>
    </xf>
    <xf numFmtId="167" fontId="13" fillId="0" borderId="0" xfId="0" applyNumberFormat="1" applyFont="1"/>
    <xf numFmtId="3" fontId="2" fillId="0" borderId="0" xfId="0" applyNumberFormat="1" applyFont="1"/>
    <xf numFmtId="166" fontId="0" fillId="7" borderId="69" xfId="1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17" fillId="9" borderId="97" xfId="0" applyNumberFormat="1" applyFont="1" applyFill="1" applyBorder="1"/>
    <xf numFmtId="3" fontId="17" fillId="9" borderId="134" xfId="0" applyNumberFormat="1" applyFont="1" applyFill="1" applyBorder="1"/>
    <xf numFmtId="165" fontId="0" fillId="9" borderId="135" xfId="0" applyNumberFormat="1" applyFill="1" applyBorder="1" applyAlignment="1">
      <alignment horizontal="center"/>
    </xf>
    <xf numFmtId="164" fontId="0" fillId="4" borderId="43" xfId="0" applyNumberFormat="1" applyFill="1" applyBorder="1" applyAlignment="1">
      <alignment horizontal="center" wrapText="1"/>
    </xf>
    <xf numFmtId="164" fontId="0" fillId="7" borderId="62" xfId="0" applyNumberFormat="1" applyFill="1" applyBorder="1"/>
    <xf numFmtId="3" fontId="7" fillId="3" borderId="77" xfId="0" applyNumberFormat="1" applyFont="1" applyFill="1" applyBorder="1"/>
    <xf numFmtId="3" fontId="0" fillId="2" borderId="7" xfId="0" applyNumberFormat="1" applyFill="1" applyBorder="1" applyAlignment="1">
      <alignment horizontal="center"/>
    </xf>
    <xf numFmtId="3" fontId="0" fillId="2" borderId="30" xfId="0" applyNumberFormat="1" applyFill="1" applyBorder="1"/>
    <xf numFmtId="0" fontId="0" fillId="2" borderId="215" xfId="0" applyFill="1" applyBorder="1"/>
    <xf numFmtId="0" fontId="0" fillId="0" borderId="216" xfId="0" applyBorder="1"/>
    <xf numFmtId="164" fontId="2" fillId="0" borderId="0" xfId="0" applyNumberFormat="1" applyFont="1" applyAlignment="1">
      <alignment wrapText="1"/>
    </xf>
    <xf numFmtId="3" fontId="0" fillId="7" borderId="108" xfId="0" applyNumberFormat="1" applyFill="1" applyBorder="1" applyAlignment="1">
      <alignment horizontal="center"/>
    </xf>
    <xf numFmtId="166" fontId="0" fillId="5" borderId="68" xfId="1" applyNumberFormat="1" applyFont="1" applyFill="1" applyBorder="1"/>
    <xf numFmtId="9" fontId="0" fillId="2" borderId="68" xfId="1" applyFont="1" applyFill="1" applyBorder="1"/>
    <xf numFmtId="166" fontId="0" fillId="2" borderId="102" xfId="1" applyNumberFormat="1" applyFont="1" applyFill="1" applyBorder="1"/>
    <xf numFmtId="3" fontId="0" fillId="2" borderId="108" xfId="0" applyNumberFormat="1" applyFill="1" applyBorder="1" applyAlignment="1">
      <alignment horizontal="center"/>
    </xf>
    <xf numFmtId="3" fontId="0" fillId="2" borderId="111" xfId="0" applyNumberFormat="1" applyFill="1" applyBorder="1" applyAlignment="1">
      <alignment horizontal="center"/>
    </xf>
    <xf numFmtId="3" fontId="0" fillId="2" borderId="112" xfId="0" applyNumberFormat="1" applyFill="1" applyBorder="1"/>
    <xf numFmtId="166" fontId="7" fillId="3" borderId="120" xfId="1" applyNumberFormat="1" applyFont="1" applyFill="1" applyBorder="1"/>
    <xf numFmtId="9" fontId="7" fillId="3" borderId="120" xfId="1" applyFont="1" applyFill="1" applyBorder="1"/>
    <xf numFmtId="166" fontId="18" fillId="7" borderId="97" xfId="1" applyNumberFormat="1" applyFont="1" applyFill="1" applyBorder="1" applyAlignment="1">
      <alignment horizontal="right"/>
    </xf>
    <xf numFmtId="166" fontId="0" fillId="7" borderId="97" xfId="1" applyNumberFormat="1" applyFont="1" applyFill="1" applyBorder="1" applyAlignment="1">
      <alignment horizontal="right"/>
    </xf>
    <xf numFmtId="3" fontId="0" fillId="2" borderId="61" xfId="0" applyNumberFormat="1" applyFill="1" applyBorder="1" applyAlignment="1">
      <alignment horizontal="right"/>
    </xf>
    <xf numFmtId="3" fontId="0" fillId="2" borderId="70" xfId="0" applyNumberFormat="1" applyFill="1" applyBorder="1" applyAlignment="1">
      <alignment horizontal="right"/>
    </xf>
    <xf numFmtId="3" fontId="0" fillId="2" borderId="143" xfId="0" applyNumberFormat="1" applyFill="1" applyBorder="1" applyAlignment="1">
      <alignment horizontal="right"/>
    </xf>
    <xf numFmtId="166" fontId="18" fillId="7" borderId="73" xfId="1" applyNumberFormat="1" applyFont="1" applyFill="1" applyBorder="1"/>
    <xf numFmtId="3" fontId="0" fillId="6" borderId="145" xfId="0" applyNumberFormat="1" applyFill="1" applyBorder="1" applyAlignment="1">
      <alignment horizontal="center"/>
    </xf>
    <xf numFmtId="166" fontId="0" fillId="7" borderId="68" xfId="1" applyNumberFormat="1" applyFont="1" applyFill="1" applyBorder="1"/>
    <xf numFmtId="3" fontId="7" fillId="0" borderId="123" xfId="0" applyNumberFormat="1" applyFont="1" applyBorder="1"/>
    <xf numFmtId="9" fontId="7" fillId="4" borderId="159" xfId="1" applyFont="1" applyFill="1" applyBorder="1"/>
    <xf numFmtId="3" fontId="7" fillId="3" borderId="180" xfId="0" applyNumberFormat="1" applyFont="1" applyFill="1" applyBorder="1" applyAlignment="1">
      <alignment horizontal="right"/>
    </xf>
    <xf numFmtId="3" fontId="7" fillId="3" borderId="190" xfId="0" applyNumberFormat="1" applyFont="1" applyFill="1" applyBorder="1" applyAlignment="1">
      <alignment horizontal="right"/>
    </xf>
    <xf numFmtId="3" fontId="7" fillId="4" borderId="197" xfId="0" applyNumberFormat="1" applyFont="1" applyFill="1" applyBorder="1" applyAlignment="1">
      <alignment horizontal="right"/>
    </xf>
    <xf numFmtId="3" fontId="7" fillId="4" borderId="195" xfId="0" applyNumberFormat="1" applyFont="1" applyFill="1" applyBorder="1" applyAlignment="1">
      <alignment horizontal="right"/>
    </xf>
    <xf numFmtId="3" fontId="7" fillId="4" borderId="194" xfId="0" applyNumberFormat="1" applyFont="1" applyFill="1" applyBorder="1" applyAlignment="1">
      <alignment horizontal="right"/>
    </xf>
    <xf numFmtId="3" fontId="7" fillId="4" borderId="203" xfId="0" applyNumberFormat="1" applyFont="1" applyFill="1" applyBorder="1" applyAlignment="1">
      <alignment horizontal="right"/>
    </xf>
    <xf numFmtId="3" fontId="16" fillId="2" borderId="0" xfId="0" applyNumberFormat="1" applyFont="1" applyFill="1"/>
    <xf numFmtId="2" fontId="3" fillId="2" borderId="0" xfId="0" applyNumberFormat="1" applyFont="1" applyFill="1"/>
    <xf numFmtId="166" fontId="0" fillId="8" borderId="73" xfId="1" applyNumberFormat="1" applyFont="1" applyFill="1" applyBorder="1" applyAlignment="1">
      <alignment horizontal="right"/>
    </xf>
    <xf numFmtId="3" fontId="0" fillId="8" borderId="69" xfId="0" applyNumberFormat="1" applyFill="1" applyBorder="1" applyAlignment="1">
      <alignment horizontal="center"/>
    </xf>
    <xf numFmtId="3" fontId="0" fillId="8" borderId="73" xfId="0" applyNumberFormat="1" applyFill="1" applyBorder="1" applyAlignment="1">
      <alignment horizontal="center"/>
    </xf>
    <xf numFmtId="3" fontId="0" fillId="8" borderId="79" xfId="0" applyNumberFormat="1" applyFill="1" applyBorder="1" applyAlignment="1">
      <alignment horizontal="right"/>
    </xf>
    <xf numFmtId="3" fontId="0" fillId="8" borderId="65" xfId="0" applyNumberFormat="1" applyFill="1" applyBorder="1"/>
    <xf numFmtId="164" fontId="0" fillId="7" borderId="137" xfId="0" applyNumberFormat="1" applyFill="1" applyBorder="1"/>
    <xf numFmtId="3" fontId="0" fillId="7" borderId="138" xfId="0" applyNumberFormat="1" applyFill="1" applyBorder="1" applyAlignment="1">
      <alignment horizontal="center"/>
    </xf>
    <xf numFmtId="3" fontId="0" fillId="7" borderId="80" xfId="0" applyNumberFormat="1" applyFill="1" applyBorder="1" applyAlignment="1">
      <alignment horizontal="center"/>
    </xf>
    <xf numFmtId="3" fontId="0" fillId="2" borderId="58" xfId="0" applyNumberFormat="1" applyFill="1" applyBorder="1"/>
    <xf numFmtId="0" fontId="2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6" fillId="2" borderId="0" xfId="0" applyFont="1" applyFill="1" applyAlignment="1">
      <alignment horizontal="right"/>
    </xf>
    <xf numFmtId="0" fontId="7" fillId="3" borderId="7" xfId="0" applyFont="1" applyFill="1" applyBorder="1" applyAlignment="1">
      <alignment horizontal="right"/>
    </xf>
    <xf numFmtId="0" fontId="0" fillId="4" borderId="33" xfId="0" applyFill="1" applyBorder="1" applyAlignment="1">
      <alignment horizontal="right" wrapText="1"/>
    </xf>
    <xf numFmtId="0" fontId="0" fillId="4" borderId="212" xfId="0" applyFill="1" applyBorder="1" applyAlignment="1">
      <alignment horizontal="right" wrapText="1"/>
    </xf>
    <xf numFmtId="0" fontId="0" fillId="2" borderId="0" xfId="0" applyFill="1" applyAlignment="1">
      <alignment horizontal="right" wrapText="1"/>
    </xf>
    <xf numFmtId="3" fontId="0" fillId="5" borderId="54" xfId="0" applyNumberFormat="1" applyFill="1" applyBorder="1" applyAlignment="1">
      <alignment horizontal="right"/>
    </xf>
    <xf numFmtId="3" fontId="0" fillId="5" borderId="70" xfId="0" applyNumberFormat="1" applyFill="1" applyBorder="1" applyAlignment="1">
      <alignment horizontal="right"/>
    </xf>
    <xf numFmtId="3" fontId="7" fillId="3" borderId="70" xfId="0" applyNumberFormat="1" applyFont="1" applyFill="1" applyBorder="1" applyAlignment="1">
      <alignment horizontal="right"/>
    </xf>
    <xf numFmtId="3" fontId="0" fillId="2" borderId="107" xfId="0" applyNumberFormat="1" applyFill="1" applyBorder="1" applyAlignment="1">
      <alignment horizontal="right"/>
    </xf>
    <xf numFmtId="3" fontId="7" fillId="3" borderId="125" xfId="0" applyNumberFormat="1" applyFont="1" applyFill="1" applyBorder="1" applyAlignment="1">
      <alignment horizontal="right"/>
    </xf>
    <xf numFmtId="3" fontId="0" fillId="7" borderId="61" xfId="0" applyNumberFormat="1" applyFill="1" applyBorder="1" applyAlignment="1">
      <alignment horizontal="right"/>
    </xf>
    <xf numFmtId="3" fontId="0" fillId="2" borderId="153" xfId="0" applyNumberFormat="1" applyFill="1" applyBorder="1" applyAlignment="1">
      <alignment horizontal="right"/>
    </xf>
    <xf numFmtId="165" fontId="0" fillId="2" borderId="69" xfId="0" applyNumberFormat="1" applyFill="1" applyBorder="1" applyAlignment="1">
      <alignment horizontal="right"/>
    </xf>
    <xf numFmtId="3" fontId="7" fillId="4" borderId="162" xfId="0" applyNumberFormat="1" applyFont="1" applyFill="1" applyBorder="1" applyAlignment="1">
      <alignment horizontal="right"/>
    </xf>
    <xf numFmtId="0" fontId="0" fillId="0" borderId="164" xfId="0" applyBorder="1" applyAlignment="1">
      <alignment horizontal="right"/>
    </xf>
    <xf numFmtId="0" fontId="0" fillId="10" borderId="57" xfId="0" applyFill="1" applyBorder="1" applyAlignment="1">
      <alignment horizontal="right"/>
    </xf>
    <xf numFmtId="1" fontId="0" fillId="0" borderId="78" xfId="0" applyNumberFormat="1" applyBorder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13" fillId="0" borderId="0" xfId="0" applyFont="1" applyAlignment="1">
      <alignment horizontal="right"/>
    </xf>
    <xf numFmtId="0" fontId="13" fillId="2" borderId="0" xfId="0" applyFont="1" applyFill="1" applyAlignment="1">
      <alignment horizontal="right"/>
    </xf>
    <xf numFmtId="9" fontId="2" fillId="0" borderId="0" xfId="1" applyFont="1"/>
    <xf numFmtId="9" fontId="0" fillId="0" borderId="68" xfId="1" applyFont="1" applyBorder="1"/>
    <xf numFmtId="3" fontId="0" fillId="6" borderId="68" xfId="1" applyNumberFormat="1" applyFont="1" applyFill="1" applyBorder="1"/>
    <xf numFmtId="3" fontId="0" fillId="0" borderId="0" xfId="0" applyNumberFormat="1" applyAlignment="1">
      <alignment vertical="center"/>
    </xf>
    <xf numFmtId="9" fontId="0" fillId="0" borderId="0" xfId="1" applyFont="1" applyAlignment="1">
      <alignment vertical="center"/>
    </xf>
    <xf numFmtId="164" fontId="17" fillId="5" borderId="50" xfId="0" applyNumberFormat="1" applyFont="1" applyFill="1" applyBorder="1"/>
    <xf numFmtId="3" fontId="17" fillId="5" borderId="52" xfId="0" applyNumberFormat="1" applyFont="1" applyFill="1" applyBorder="1" applyAlignment="1">
      <alignment horizontal="center"/>
    </xf>
    <xf numFmtId="3" fontId="17" fillId="5" borderId="53" xfId="0" applyNumberFormat="1" applyFont="1" applyFill="1" applyBorder="1" applyAlignment="1">
      <alignment horizontal="center"/>
    </xf>
    <xf numFmtId="3" fontId="17" fillId="5" borderId="52" xfId="0" applyNumberFormat="1" applyFont="1" applyFill="1" applyBorder="1"/>
    <xf numFmtId="3" fontId="17" fillId="5" borderId="54" xfId="0" applyNumberFormat="1" applyFont="1" applyFill="1" applyBorder="1" applyAlignment="1">
      <alignment horizontal="center"/>
    </xf>
    <xf numFmtId="3" fontId="17" fillId="5" borderId="55" xfId="0" applyNumberFormat="1" applyFont="1" applyFill="1" applyBorder="1" applyAlignment="1">
      <alignment horizontal="center"/>
    </xf>
    <xf numFmtId="3" fontId="17" fillId="5" borderId="48" xfId="0" applyNumberFormat="1" applyFont="1" applyFill="1" applyBorder="1"/>
    <xf numFmtId="3" fontId="17" fillId="5" borderId="54" xfId="0" applyNumberFormat="1" applyFont="1" applyFill="1" applyBorder="1"/>
    <xf numFmtId="3" fontId="17" fillId="5" borderId="214" xfId="0" applyNumberFormat="1" applyFont="1" applyFill="1" applyBorder="1"/>
    <xf numFmtId="164" fontId="17" fillId="2" borderId="67" xfId="0" applyNumberFormat="1" applyFont="1" applyFill="1" applyBorder="1"/>
    <xf numFmtId="164" fontId="17" fillId="2" borderId="218" xfId="0" applyNumberFormat="1" applyFont="1" applyFill="1" applyBorder="1"/>
    <xf numFmtId="3" fontId="17" fillId="2" borderId="60" xfId="0" applyNumberFormat="1" applyFont="1" applyFill="1" applyBorder="1" applyAlignment="1">
      <alignment horizontal="center"/>
    </xf>
    <xf numFmtId="3" fontId="17" fillId="2" borderId="227" xfId="0" applyNumberFormat="1" applyFont="1" applyFill="1" applyBorder="1" applyAlignment="1">
      <alignment horizontal="center"/>
    </xf>
    <xf numFmtId="3" fontId="17" fillId="2" borderId="72" xfId="0" applyNumberFormat="1" applyFont="1" applyFill="1" applyBorder="1"/>
    <xf numFmtId="3" fontId="17" fillId="2" borderId="218" xfId="0" applyNumberFormat="1" applyFont="1" applyFill="1" applyBorder="1"/>
    <xf numFmtId="3" fontId="17" fillId="2" borderId="70" xfId="0" applyNumberFormat="1" applyFont="1" applyFill="1" applyBorder="1" applyAlignment="1">
      <alignment horizontal="center"/>
    </xf>
    <xf numFmtId="3" fontId="17" fillId="2" borderId="71" xfId="0" applyNumberFormat="1" applyFont="1" applyFill="1" applyBorder="1" applyAlignment="1">
      <alignment horizontal="center"/>
    </xf>
    <xf numFmtId="3" fontId="17" fillId="2" borderId="221" xfId="0" applyNumberFormat="1" applyFont="1" applyFill="1" applyBorder="1"/>
    <xf numFmtId="3" fontId="17" fillId="6" borderId="218" xfId="0" applyNumberFormat="1" applyFont="1" applyFill="1" applyBorder="1"/>
    <xf numFmtId="3" fontId="17" fillId="2" borderId="70" xfId="0" applyNumberFormat="1" applyFont="1" applyFill="1" applyBorder="1"/>
    <xf numFmtId="3" fontId="17" fillId="2" borderId="77" xfId="0" applyNumberFormat="1" applyFont="1" applyFill="1" applyBorder="1"/>
    <xf numFmtId="3" fontId="17" fillId="2" borderId="60" xfId="0" applyNumberFormat="1" applyFont="1" applyFill="1" applyBorder="1"/>
    <xf numFmtId="3" fontId="17" fillId="2" borderId="217" xfId="0" applyNumberFormat="1" applyFont="1" applyFill="1" applyBorder="1"/>
    <xf numFmtId="3" fontId="17" fillId="0" borderId="218" xfId="0" applyNumberFormat="1" applyFont="1" applyBorder="1"/>
    <xf numFmtId="4" fontId="17" fillId="2" borderId="218" xfId="0" applyNumberFormat="1" applyFont="1" applyFill="1" applyBorder="1"/>
    <xf numFmtId="164" fontId="17" fillId="5" borderId="67" xfId="0" applyNumberFormat="1" applyFont="1" applyFill="1" applyBorder="1"/>
    <xf numFmtId="164" fontId="17" fillId="5" borderId="218" xfId="0" applyNumberFormat="1" applyFont="1" applyFill="1" applyBorder="1"/>
    <xf numFmtId="3" fontId="17" fillId="5" borderId="60" xfId="0" applyNumberFormat="1" applyFont="1" applyFill="1" applyBorder="1" applyAlignment="1">
      <alignment horizontal="center"/>
    </xf>
    <xf numFmtId="3" fontId="17" fillId="5" borderId="227" xfId="0" applyNumberFormat="1" applyFont="1" applyFill="1" applyBorder="1" applyAlignment="1">
      <alignment horizontal="center"/>
    </xf>
    <xf numFmtId="3" fontId="17" fillId="5" borderId="60" xfId="0" applyNumberFormat="1" applyFont="1" applyFill="1" applyBorder="1"/>
    <xf numFmtId="3" fontId="17" fillId="5" borderId="61" xfId="0" applyNumberFormat="1" applyFont="1" applyFill="1" applyBorder="1" applyAlignment="1">
      <alignment horizontal="center"/>
    </xf>
    <xf numFmtId="3" fontId="17" fillId="5" borderId="81" xfId="0" applyNumberFormat="1" applyFont="1" applyFill="1" applyBorder="1" applyAlignment="1">
      <alignment horizontal="center"/>
    </xf>
    <xf numFmtId="3" fontId="17" fillId="5" borderId="221" xfId="0" applyNumberFormat="1" applyFont="1" applyFill="1" applyBorder="1"/>
    <xf numFmtId="3" fontId="17" fillId="5" borderId="70" xfId="0" applyNumberFormat="1" applyFont="1" applyFill="1" applyBorder="1"/>
    <xf numFmtId="3" fontId="17" fillId="5" borderId="77" xfId="0" applyNumberFormat="1" applyFont="1" applyFill="1" applyBorder="1"/>
    <xf numFmtId="3" fontId="17" fillId="2" borderId="72" xfId="0" applyNumberFormat="1" applyFont="1" applyFill="1" applyBorder="1" applyAlignment="1">
      <alignment horizontal="center"/>
    </xf>
    <xf numFmtId="3" fontId="17" fillId="2" borderId="222" xfId="0" applyNumberFormat="1" applyFont="1" applyFill="1" applyBorder="1" applyAlignment="1">
      <alignment horizontal="center"/>
    </xf>
    <xf numFmtId="3" fontId="17" fillId="2" borderId="66" xfId="0" applyNumberFormat="1" applyFont="1" applyFill="1" applyBorder="1" applyAlignment="1">
      <alignment horizontal="center"/>
    </xf>
    <xf numFmtId="3" fontId="17" fillId="2" borderId="61" xfId="0" applyNumberFormat="1" applyFont="1" applyFill="1" applyBorder="1" applyAlignment="1">
      <alignment horizontal="center"/>
    </xf>
    <xf numFmtId="3" fontId="17" fillId="2" borderId="81" xfId="0" applyNumberFormat="1" applyFont="1" applyFill="1" applyBorder="1" applyAlignment="1">
      <alignment horizontal="center"/>
    </xf>
    <xf numFmtId="3" fontId="17" fillId="5" borderId="70" xfId="0" applyNumberFormat="1" applyFont="1" applyFill="1" applyBorder="1" applyAlignment="1">
      <alignment horizontal="center"/>
    </xf>
    <xf numFmtId="3" fontId="17" fillId="5" borderId="71" xfId="0" applyNumberFormat="1" applyFont="1" applyFill="1" applyBorder="1" applyAlignment="1">
      <alignment horizontal="center"/>
    </xf>
    <xf numFmtId="164" fontId="17" fillId="0" borderId="67" xfId="0" applyNumberFormat="1" applyFont="1" applyBorder="1"/>
    <xf numFmtId="4" fontId="17" fillId="0" borderId="218" xfId="0" applyNumberFormat="1" applyFont="1" applyBorder="1"/>
    <xf numFmtId="3" fontId="17" fillId="6" borderId="221" xfId="0" applyNumberFormat="1" applyFont="1" applyFill="1" applyBorder="1"/>
    <xf numFmtId="164" fontId="17" fillId="0" borderId="218" xfId="0" applyNumberFormat="1" applyFont="1" applyBorder="1"/>
    <xf numFmtId="3" fontId="17" fillId="6" borderId="72" xfId="0" applyNumberFormat="1" applyFont="1" applyFill="1" applyBorder="1" applyAlignment="1">
      <alignment horizontal="center"/>
    </xf>
    <xf numFmtId="3" fontId="17" fillId="6" borderId="222" xfId="0" applyNumberFormat="1" applyFont="1" applyFill="1" applyBorder="1" applyAlignment="1">
      <alignment horizontal="center"/>
    </xf>
    <xf numFmtId="3" fontId="17" fillId="6" borderId="72" xfId="0" applyNumberFormat="1" applyFont="1" applyFill="1" applyBorder="1"/>
    <xf numFmtId="3" fontId="17" fillId="6" borderId="70" xfId="0" applyNumberFormat="1" applyFont="1" applyFill="1" applyBorder="1" applyAlignment="1">
      <alignment horizontal="center"/>
    </xf>
    <xf numFmtId="3" fontId="17" fillId="6" borderId="71" xfId="0" applyNumberFormat="1" applyFont="1" applyFill="1" applyBorder="1" applyAlignment="1">
      <alignment horizontal="center"/>
    </xf>
    <xf numFmtId="164" fontId="17" fillId="8" borderId="133" xfId="0" applyNumberFormat="1" applyFont="1" applyFill="1" applyBorder="1" applyAlignment="1">
      <alignment horizontal="right"/>
    </xf>
    <xf numFmtId="164" fontId="17" fillId="8" borderId="134" xfId="0" applyNumberFormat="1" applyFont="1" applyFill="1" applyBorder="1" applyAlignment="1">
      <alignment horizontal="right"/>
    </xf>
    <xf numFmtId="165" fontId="17" fillId="8" borderId="139" xfId="0" applyNumberFormat="1" applyFont="1" applyFill="1" applyBorder="1" applyAlignment="1">
      <alignment horizontal="right"/>
    </xf>
    <xf numFmtId="3" fontId="17" fillId="8" borderId="219" xfId="0" applyNumberFormat="1" applyFont="1" applyFill="1" applyBorder="1" applyAlignment="1">
      <alignment horizontal="center"/>
    </xf>
    <xf numFmtId="3" fontId="17" fillId="8" borderId="220" xfId="0" applyNumberFormat="1" applyFont="1" applyFill="1" applyBorder="1" applyAlignment="1">
      <alignment horizontal="center"/>
    </xf>
    <xf numFmtId="3" fontId="17" fillId="8" borderId="136" xfId="0" applyNumberFormat="1" applyFont="1" applyFill="1" applyBorder="1" applyAlignment="1">
      <alignment horizontal="right"/>
    </xf>
    <xf numFmtId="3" fontId="17" fillId="8" borderId="139" xfId="0" applyNumberFormat="1" applyFont="1" applyFill="1" applyBorder="1" applyAlignment="1">
      <alignment horizontal="right"/>
    </xf>
    <xf numFmtId="3" fontId="17" fillId="8" borderId="134" xfId="0" applyNumberFormat="1" applyFont="1" applyFill="1" applyBorder="1" applyAlignment="1">
      <alignment horizontal="center"/>
    </xf>
    <xf numFmtId="3" fontId="17" fillId="8" borderId="219" xfId="0" applyNumberFormat="1" applyFont="1" applyFill="1" applyBorder="1" applyAlignment="1">
      <alignment horizontal="right"/>
    </xf>
    <xf numFmtId="3" fontId="17" fillId="8" borderId="220" xfId="0" applyNumberFormat="1" applyFont="1" applyFill="1" applyBorder="1" applyAlignment="1">
      <alignment horizontal="right"/>
    </xf>
    <xf numFmtId="3" fontId="17" fillId="8" borderId="135" xfId="0" applyNumberFormat="1" applyFont="1" applyFill="1" applyBorder="1" applyAlignment="1">
      <alignment horizontal="right"/>
    </xf>
    <xf numFmtId="164" fontId="17" fillId="8" borderId="58" xfId="0" applyNumberFormat="1" applyFont="1" applyFill="1" applyBorder="1" applyAlignment="1">
      <alignment horizontal="right"/>
    </xf>
    <xf numFmtId="164" fontId="17" fillId="8" borderId="218" xfId="0" applyNumberFormat="1" applyFont="1" applyFill="1" applyBorder="1" applyAlignment="1">
      <alignment horizontal="right"/>
    </xf>
    <xf numFmtId="164" fontId="17" fillId="8" borderId="217" xfId="0" applyNumberFormat="1" applyFont="1" applyFill="1" applyBorder="1" applyAlignment="1">
      <alignment horizontal="right"/>
    </xf>
    <xf numFmtId="165" fontId="17" fillId="8" borderId="66" xfId="0" applyNumberFormat="1" applyFont="1" applyFill="1" applyBorder="1" applyAlignment="1">
      <alignment horizontal="right"/>
    </xf>
    <xf numFmtId="3" fontId="17" fillId="8" borderId="226" xfId="0" applyNumberFormat="1" applyFont="1" applyFill="1" applyBorder="1" applyAlignment="1">
      <alignment horizontal="center"/>
    </xf>
    <xf numFmtId="3" fontId="17" fillId="8" borderId="222" xfId="0" applyNumberFormat="1" applyFont="1" applyFill="1" applyBorder="1" applyAlignment="1">
      <alignment horizontal="center"/>
    </xf>
    <xf numFmtId="3" fontId="17" fillId="8" borderId="70" xfId="0" applyNumberFormat="1" applyFont="1" applyFill="1" applyBorder="1" applyAlignment="1">
      <alignment horizontal="right"/>
    </xf>
    <xf numFmtId="3" fontId="17" fillId="8" borderId="66" xfId="0" applyNumberFormat="1" applyFont="1" applyFill="1" applyBorder="1" applyAlignment="1">
      <alignment horizontal="right"/>
    </xf>
    <xf numFmtId="3" fontId="17" fillId="8" borderId="218" xfId="0" applyNumberFormat="1" applyFont="1" applyFill="1" applyBorder="1" applyAlignment="1">
      <alignment horizontal="center"/>
    </xf>
    <xf numFmtId="3" fontId="17" fillId="8" borderId="221" xfId="0" applyNumberFormat="1" applyFont="1" applyFill="1" applyBorder="1" applyAlignment="1">
      <alignment horizontal="right"/>
    </xf>
    <xf numFmtId="3" fontId="17" fillId="8" borderId="222" xfId="0" applyNumberFormat="1" applyFont="1" applyFill="1" applyBorder="1" applyAlignment="1">
      <alignment horizontal="right"/>
    </xf>
    <xf numFmtId="3" fontId="17" fillId="8" borderId="221" xfId="0" applyNumberFormat="1" applyFont="1" applyFill="1" applyBorder="1" applyAlignment="1">
      <alignment horizontal="center"/>
    </xf>
    <xf numFmtId="3" fontId="17" fillId="8" borderId="78" xfId="0" applyNumberFormat="1" applyFont="1" applyFill="1" applyBorder="1" applyAlignment="1">
      <alignment horizontal="right"/>
    </xf>
    <xf numFmtId="164" fontId="17" fillId="8" borderId="75" xfId="0" applyNumberFormat="1" applyFont="1" applyFill="1" applyBorder="1" applyAlignment="1">
      <alignment horizontal="right"/>
    </xf>
    <xf numFmtId="4" fontId="17" fillId="8" borderId="218" xfId="0" applyNumberFormat="1" applyFont="1" applyFill="1" applyBorder="1" applyAlignment="1">
      <alignment horizontal="right"/>
    </xf>
    <xf numFmtId="164" fontId="17" fillId="8" borderId="140" xfId="0" applyNumberFormat="1" applyFont="1" applyFill="1" applyBorder="1" applyAlignment="1">
      <alignment horizontal="right"/>
    </xf>
    <xf numFmtId="164" fontId="17" fillId="8" borderId="224" xfId="0" applyNumberFormat="1" applyFont="1" applyFill="1" applyBorder="1" applyAlignment="1">
      <alignment horizontal="right"/>
    </xf>
    <xf numFmtId="165" fontId="17" fillId="8" borderId="147" xfId="0" applyNumberFormat="1" applyFont="1" applyFill="1" applyBorder="1" applyAlignment="1">
      <alignment horizontal="right"/>
    </xf>
    <xf numFmtId="3" fontId="17" fillId="8" borderId="223" xfId="0" applyNumberFormat="1" applyFont="1" applyFill="1" applyBorder="1" applyAlignment="1">
      <alignment horizontal="center"/>
    </xf>
    <xf numFmtId="3" fontId="17" fillId="8" borderId="225" xfId="0" applyNumberFormat="1" applyFont="1" applyFill="1" applyBorder="1" applyAlignment="1">
      <alignment horizontal="center"/>
    </xf>
    <xf numFmtId="3" fontId="17" fillId="8" borderId="143" xfId="0" applyNumberFormat="1" applyFont="1" applyFill="1" applyBorder="1" applyAlignment="1">
      <alignment horizontal="right"/>
    </xf>
    <xf numFmtId="3" fontId="17" fillId="8" borderId="147" xfId="0" applyNumberFormat="1" applyFont="1" applyFill="1" applyBorder="1" applyAlignment="1">
      <alignment horizontal="right"/>
    </xf>
    <xf numFmtId="3" fontId="17" fillId="8" borderId="224" xfId="0" applyNumberFormat="1" applyFont="1" applyFill="1" applyBorder="1" applyAlignment="1">
      <alignment horizontal="center"/>
    </xf>
    <xf numFmtId="3" fontId="17" fillId="8" borderId="223" xfId="0" applyNumberFormat="1" applyFont="1" applyFill="1" applyBorder="1" applyAlignment="1">
      <alignment horizontal="right"/>
    </xf>
    <xf numFmtId="3" fontId="17" fillId="8" borderId="225" xfId="0" applyNumberFormat="1" applyFont="1" applyFill="1" applyBorder="1" applyAlignment="1">
      <alignment horizontal="right"/>
    </xf>
    <xf numFmtId="3" fontId="17" fillId="8" borderId="142" xfId="0" applyNumberFormat="1" applyFont="1" applyFill="1" applyBorder="1" applyAlignment="1">
      <alignment horizontal="right"/>
    </xf>
    <xf numFmtId="164" fontId="17" fillId="7" borderId="148" xfId="0" applyNumberFormat="1" applyFont="1" applyFill="1" applyBorder="1"/>
    <xf numFmtId="164" fontId="17" fillId="7" borderId="217" xfId="0" applyNumberFormat="1" applyFont="1" applyFill="1" applyBorder="1"/>
    <xf numFmtId="3" fontId="17" fillId="7" borderId="60" xfId="0" applyNumberFormat="1" applyFont="1" applyFill="1" applyBorder="1" applyAlignment="1">
      <alignment horizontal="center"/>
    </xf>
    <xf numFmtId="3" fontId="17" fillId="7" borderId="227" xfId="0" applyNumberFormat="1" applyFont="1" applyFill="1" applyBorder="1" applyAlignment="1">
      <alignment horizontal="center"/>
    </xf>
    <xf numFmtId="3" fontId="17" fillId="7" borderId="60" xfId="0" applyNumberFormat="1" applyFont="1" applyFill="1" applyBorder="1"/>
    <xf numFmtId="3" fontId="17" fillId="7" borderId="61" xfId="0" applyNumberFormat="1" applyFont="1" applyFill="1" applyBorder="1" applyAlignment="1">
      <alignment horizontal="center"/>
    </xf>
    <xf numFmtId="3" fontId="17" fillId="7" borderId="81" xfId="0" applyNumberFormat="1" applyFont="1" applyFill="1" applyBorder="1" applyAlignment="1">
      <alignment horizontal="center"/>
    </xf>
    <xf numFmtId="3" fontId="17" fillId="7" borderId="226" xfId="0" applyNumberFormat="1" applyFont="1" applyFill="1" applyBorder="1"/>
    <xf numFmtId="3" fontId="17" fillId="7" borderId="217" xfId="0" applyNumberFormat="1" applyFont="1" applyFill="1" applyBorder="1"/>
    <xf numFmtId="3" fontId="17" fillId="7" borderId="61" xfId="0" applyNumberFormat="1" applyFont="1" applyFill="1" applyBorder="1"/>
    <xf numFmtId="3" fontId="17" fillId="7" borderId="149" xfId="0" applyNumberFormat="1" applyFont="1" applyFill="1" applyBorder="1"/>
    <xf numFmtId="3" fontId="17" fillId="2" borderId="61" xfId="0" applyNumberFormat="1" applyFont="1" applyFill="1" applyBorder="1"/>
    <xf numFmtId="3" fontId="17" fillId="2" borderId="149" xfId="0" applyNumberFormat="1" applyFont="1" applyFill="1" applyBorder="1"/>
    <xf numFmtId="164" fontId="17" fillId="2" borderId="150" xfId="0" applyNumberFormat="1" applyFont="1" applyFill="1" applyBorder="1"/>
    <xf numFmtId="164" fontId="17" fillId="2" borderId="224" xfId="0" applyNumberFormat="1" applyFont="1" applyFill="1" applyBorder="1"/>
    <xf numFmtId="3" fontId="17" fillId="2" borderId="151" xfId="0" applyNumberFormat="1" applyFont="1" applyFill="1" applyBorder="1" applyAlignment="1">
      <alignment horizontal="center"/>
    </xf>
    <xf numFmtId="3" fontId="17" fillId="2" borderId="225" xfId="0" applyNumberFormat="1" applyFont="1" applyFill="1" applyBorder="1" applyAlignment="1">
      <alignment horizontal="center"/>
    </xf>
    <xf numFmtId="3" fontId="17" fillId="6" borderId="151" xfId="0" applyNumberFormat="1" applyFont="1" applyFill="1" applyBorder="1"/>
    <xf numFmtId="3" fontId="17" fillId="6" borderId="224" xfId="0" applyNumberFormat="1" applyFont="1" applyFill="1" applyBorder="1"/>
    <xf numFmtId="3" fontId="17" fillId="6" borderId="143" xfId="0" applyNumberFormat="1" applyFont="1" applyFill="1" applyBorder="1" applyAlignment="1">
      <alignment horizontal="center"/>
    </xf>
    <xf numFmtId="3" fontId="17" fillId="6" borderId="152" xfId="0" applyNumberFormat="1" applyFont="1" applyFill="1" applyBorder="1" applyAlignment="1">
      <alignment horizontal="center"/>
    </xf>
    <xf numFmtId="3" fontId="17" fillId="2" borderId="223" xfId="0" applyNumberFormat="1" applyFont="1" applyFill="1" applyBorder="1"/>
    <xf numFmtId="3" fontId="17" fillId="0" borderId="224" xfId="0" applyNumberFormat="1" applyFont="1" applyBorder="1"/>
    <xf numFmtId="3" fontId="17" fillId="2" borderId="224" xfId="0" applyNumberFormat="1" applyFont="1" applyFill="1" applyBorder="1"/>
    <xf numFmtId="3" fontId="17" fillId="2" borderId="153" xfId="0" applyNumberFormat="1" applyFont="1" applyFill="1" applyBorder="1"/>
    <xf numFmtId="3" fontId="17" fillId="7" borderId="219" xfId="0" applyNumberFormat="1" applyFont="1" applyFill="1" applyBorder="1"/>
    <xf numFmtId="3" fontId="17" fillId="7" borderId="221" xfId="0" applyNumberFormat="1" applyFont="1" applyFill="1" applyBorder="1"/>
    <xf numFmtId="3" fontId="17" fillId="7" borderId="218" xfId="0" applyNumberFormat="1" applyFont="1" applyFill="1" applyBorder="1"/>
    <xf numFmtId="164" fontId="17" fillId="2" borderId="131" xfId="0" applyNumberFormat="1" applyFont="1" applyFill="1" applyBorder="1" applyAlignment="1">
      <alignment horizontal="center"/>
    </xf>
    <xf numFmtId="164" fontId="17" fillId="2" borderId="129" xfId="0" applyNumberFormat="1" applyFont="1" applyFill="1" applyBorder="1" applyAlignment="1">
      <alignment horizontal="center"/>
    </xf>
    <xf numFmtId="3" fontId="17" fillId="2" borderId="129" xfId="0" applyNumberFormat="1" applyFont="1" applyFill="1" applyBorder="1" applyAlignment="1">
      <alignment horizontal="center"/>
    </xf>
    <xf numFmtId="3" fontId="17" fillId="2" borderId="132" xfId="0" applyNumberFormat="1" applyFont="1" applyFill="1" applyBorder="1" applyAlignment="1">
      <alignment horizontal="center"/>
    </xf>
    <xf numFmtId="165" fontId="17" fillId="2" borderId="217" xfId="0" applyNumberFormat="1" applyFont="1" applyFill="1" applyBorder="1" applyAlignment="1">
      <alignment horizontal="center"/>
    </xf>
    <xf numFmtId="165" fontId="17" fillId="2" borderId="74" xfId="0" applyNumberFormat="1" applyFont="1" applyFill="1" applyBorder="1" applyAlignment="1">
      <alignment horizontal="center"/>
    </xf>
    <xf numFmtId="0" fontId="17" fillId="2" borderId="10" xfId="0" applyFont="1" applyFill="1" applyBorder="1"/>
    <xf numFmtId="3" fontId="17" fillId="2" borderId="78" xfId="0" applyNumberFormat="1" applyFont="1" applyFill="1" applyBorder="1"/>
    <xf numFmtId="164" fontId="17" fillId="2" borderId="70" xfId="0" applyNumberFormat="1" applyFont="1" applyFill="1" applyBorder="1"/>
    <xf numFmtId="164" fontId="17" fillId="2" borderId="68" xfId="0" applyNumberFormat="1" applyFont="1" applyFill="1" applyBorder="1"/>
    <xf numFmtId="3" fontId="17" fillId="2" borderId="80" xfId="0" applyNumberFormat="1" applyFont="1" applyFill="1" applyBorder="1" applyAlignment="1">
      <alignment horizontal="center"/>
    </xf>
    <xf numFmtId="1" fontId="17" fillId="0" borderId="70" xfId="0" applyNumberFormat="1" applyFont="1" applyBorder="1"/>
    <xf numFmtId="1" fontId="17" fillId="0" borderId="78" xfId="0" applyNumberFormat="1" applyFont="1" applyBorder="1"/>
    <xf numFmtId="1" fontId="17" fillId="2" borderId="68" xfId="0" applyNumberFormat="1" applyFont="1" applyFill="1" applyBorder="1"/>
    <xf numFmtId="4" fontId="17" fillId="2" borderId="68" xfId="0" applyNumberFormat="1" applyFont="1" applyFill="1" applyBorder="1"/>
    <xf numFmtId="9" fontId="17" fillId="2" borderId="68" xfId="1" applyFont="1" applyFill="1" applyBorder="1"/>
    <xf numFmtId="1" fontId="17" fillId="0" borderId="78" xfId="0" applyNumberFormat="1" applyFont="1" applyBorder="1" applyAlignment="1">
      <alignment horizontal="right"/>
    </xf>
    <xf numFmtId="3" fontId="17" fillId="2" borderId="59" xfId="0" applyNumberFormat="1" applyFont="1" applyFill="1" applyBorder="1"/>
    <xf numFmtId="165" fontId="17" fillId="2" borderId="75" xfId="0" applyNumberFormat="1" applyFont="1" applyFill="1" applyBorder="1"/>
    <xf numFmtId="165" fontId="17" fillId="2" borderId="80" xfId="0" applyNumberFormat="1" applyFont="1" applyFill="1" applyBorder="1" applyAlignment="1">
      <alignment horizontal="center"/>
    </xf>
    <xf numFmtId="166" fontId="17" fillId="2" borderId="68" xfId="1" applyNumberFormat="1" applyFont="1" applyFill="1" applyBorder="1"/>
    <xf numFmtId="0" fontId="17" fillId="0" borderId="0" xfId="0" applyFont="1"/>
    <xf numFmtId="3" fontId="17" fillId="2" borderId="76" xfId="0" applyNumberFormat="1" applyFont="1" applyFill="1" applyBorder="1" applyAlignment="1" applyProtection="1">
      <alignment horizontal="left" vertical="center" wrapText="1"/>
      <protection locked="0"/>
    </xf>
    <xf numFmtId="3" fontId="17" fillId="2" borderId="65" xfId="0" applyNumberFormat="1" applyFont="1" applyFill="1" applyBorder="1"/>
    <xf numFmtId="9" fontId="17" fillId="2" borderId="70" xfId="1" applyFont="1" applyFill="1" applyBorder="1" applyAlignment="1">
      <alignment horizontal="center"/>
    </xf>
    <xf numFmtId="3" fontId="17" fillId="2" borderId="76" xfId="0" applyNumberFormat="1" applyFont="1" applyFill="1" applyBorder="1" applyAlignment="1">
      <alignment horizontal="center"/>
    </xf>
    <xf numFmtId="3" fontId="17" fillId="2" borderId="70" xfId="0" applyNumberFormat="1" applyFont="1" applyFill="1" applyBorder="1" applyAlignment="1">
      <alignment horizontal="right"/>
    </xf>
    <xf numFmtId="164" fontId="17" fillId="2" borderId="58" xfId="0" applyNumberFormat="1" applyFont="1" applyFill="1" applyBorder="1"/>
    <xf numFmtId="166" fontId="17" fillId="2" borderId="69" xfId="1" applyNumberFormat="1" applyFont="1" applyFill="1" applyBorder="1"/>
    <xf numFmtId="166" fontId="17" fillId="2" borderId="73" xfId="1" applyNumberFormat="1" applyFont="1" applyFill="1" applyBorder="1"/>
    <xf numFmtId="3" fontId="17" fillId="2" borderId="73" xfId="0" applyNumberFormat="1" applyFont="1" applyFill="1" applyBorder="1" applyAlignment="1">
      <alignment horizontal="center"/>
    </xf>
    <xf numFmtId="165" fontId="17" fillId="2" borderId="69" xfId="0" applyNumberFormat="1" applyFont="1" applyFill="1" applyBorder="1" applyAlignment="1">
      <alignment horizontal="center"/>
    </xf>
    <xf numFmtId="165" fontId="17" fillId="2" borderId="59" xfId="0" applyNumberFormat="1" applyFont="1" applyFill="1" applyBorder="1"/>
    <xf numFmtId="166" fontId="17" fillId="6" borderId="78" xfId="1" applyNumberFormat="1" applyFont="1" applyFill="1" applyBorder="1"/>
    <xf numFmtId="3" fontId="0" fillId="7" borderId="9" xfId="0" applyNumberFormat="1" applyFill="1" applyBorder="1"/>
    <xf numFmtId="3" fontId="0" fillId="8" borderId="136" xfId="0" applyNumberFormat="1" applyFill="1" applyBorder="1"/>
    <xf numFmtId="3" fontId="0" fillId="8" borderId="139" xfId="0" applyNumberFormat="1" applyFill="1" applyBorder="1"/>
    <xf numFmtId="3" fontId="0" fillId="8" borderId="61" xfId="0" applyNumberFormat="1" applyFill="1" applyBorder="1"/>
    <xf numFmtId="3" fontId="0" fillId="8" borderId="59" xfId="0" applyNumberFormat="1" applyFill="1" applyBorder="1"/>
    <xf numFmtId="3" fontId="0" fillId="8" borderId="66" xfId="0" applyNumberFormat="1" applyFill="1" applyBorder="1"/>
    <xf numFmtId="3" fontId="0" fillId="8" borderId="143" xfId="0" applyNumberFormat="1" applyFill="1" applyBorder="1"/>
    <xf numFmtId="3" fontId="0" fillId="8" borderId="147" xfId="0" applyNumberFormat="1" applyFill="1" applyBorder="1"/>
    <xf numFmtId="164" fontId="0" fillId="7" borderId="9" xfId="0" applyNumberFormat="1" applyFill="1" applyBorder="1"/>
    <xf numFmtId="3" fontId="0" fillId="8" borderId="137" xfId="0" applyNumberFormat="1" applyFill="1" applyBorder="1"/>
    <xf numFmtId="3" fontId="0" fillId="8" borderId="138" xfId="0" applyNumberFormat="1" applyFill="1" applyBorder="1"/>
    <xf numFmtId="3" fontId="0" fillId="8" borderId="79" xfId="0" applyNumberFormat="1" applyFill="1" applyBorder="1"/>
    <xf numFmtId="3" fontId="0" fillId="8" borderId="69" xfId="0" applyNumberFormat="1" applyFill="1" applyBorder="1"/>
    <xf numFmtId="3" fontId="0" fillId="8" borderId="80" xfId="0" applyNumberFormat="1" applyFill="1" applyBorder="1"/>
    <xf numFmtId="3" fontId="0" fillId="8" borderId="144" xfId="0" applyNumberFormat="1" applyFill="1" applyBorder="1"/>
    <xf numFmtId="3" fontId="0" fillId="8" borderId="145" xfId="0" applyNumberFormat="1" applyFill="1" applyBorder="1"/>
    <xf numFmtId="3" fontId="7" fillId="4" borderId="198" xfId="0" applyNumberFormat="1" applyFont="1" applyFill="1" applyBorder="1" applyAlignment="1">
      <alignment horizontal="center" vertical="center"/>
    </xf>
    <xf numFmtId="3" fontId="7" fillId="4" borderId="199" xfId="0" applyNumberFormat="1" applyFont="1" applyFill="1" applyBorder="1" applyAlignment="1">
      <alignment horizontal="center" vertical="center"/>
    </xf>
    <xf numFmtId="165" fontId="0" fillId="9" borderId="99" xfId="0" applyNumberFormat="1" applyFill="1" applyBorder="1" applyAlignment="1">
      <alignment horizontal="center" vertical="center"/>
    </xf>
    <xf numFmtId="165" fontId="0" fillId="9" borderId="100" xfId="0" applyNumberFormat="1" applyFill="1" applyBorder="1" applyAlignment="1">
      <alignment horizontal="center" vertical="center"/>
    </xf>
    <xf numFmtId="166" fontId="7" fillId="3" borderId="46" xfId="1" applyNumberFormat="1" applyFont="1" applyFill="1" applyBorder="1"/>
    <xf numFmtId="166" fontId="0" fillId="7" borderId="98" xfId="1" applyNumberFormat="1" applyFont="1" applyFill="1" applyBorder="1" applyAlignment="1">
      <alignment horizontal="right"/>
    </xf>
    <xf numFmtId="166" fontId="0" fillId="8" borderId="139" xfId="1" applyNumberFormat="1" applyFont="1" applyFill="1" applyBorder="1" applyAlignment="1">
      <alignment horizontal="right"/>
    </xf>
    <xf numFmtId="166" fontId="0" fillId="8" borderId="59" xfId="1" applyNumberFormat="1" applyFont="1" applyFill="1" applyBorder="1" applyAlignment="1">
      <alignment horizontal="right"/>
    </xf>
    <xf numFmtId="166" fontId="0" fillId="8" borderId="66" xfId="1" applyNumberFormat="1" applyFont="1" applyFill="1" applyBorder="1" applyAlignment="1">
      <alignment horizontal="right"/>
    </xf>
    <xf numFmtId="166" fontId="0" fillId="8" borderId="147" xfId="1" applyNumberFormat="1" applyFont="1" applyFill="1" applyBorder="1" applyAlignment="1">
      <alignment horizontal="right"/>
    </xf>
    <xf numFmtId="3" fontId="19" fillId="0" borderId="0" xfId="0" applyNumberFormat="1" applyFont="1"/>
    <xf numFmtId="0" fontId="17" fillId="4" borderId="43" xfId="0" applyFont="1" applyFill="1" applyBorder="1" applyAlignment="1">
      <alignment horizontal="center" vertical="center" wrapText="1"/>
    </xf>
    <xf numFmtId="0" fontId="17" fillId="4" borderId="4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3" fontId="17" fillId="2" borderId="69" xfId="0" applyNumberFormat="1" applyFont="1" applyFill="1" applyBorder="1" applyAlignment="1">
      <alignment horizontal="center"/>
    </xf>
    <xf numFmtId="3" fontId="17" fillId="5" borderId="69" xfId="0" applyNumberFormat="1" applyFont="1" applyFill="1" applyBorder="1" applyAlignment="1">
      <alignment horizontal="center"/>
    </xf>
    <xf numFmtId="3" fontId="17" fillId="6" borderId="80" xfId="0" applyNumberFormat="1" applyFont="1" applyFill="1" applyBorder="1" applyAlignment="1">
      <alignment horizontal="center"/>
    </xf>
    <xf numFmtId="3" fontId="17" fillId="2" borderId="9" xfId="0" applyNumberFormat="1" applyFont="1" applyFill="1" applyBorder="1" applyAlignment="1">
      <alignment horizontal="center"/>
    </xf>
    <xf numFmtId="3" fontId="17" fillId="2" borderId="98" xfId="0" applyNumberFormat="1" applyFont="1" applyFill="1" applyBorder="1" applyAlignment="1">
      <alignment horizontal="center"/>
    </xf>
    <xf numFmtId="3" fontId="17" fillId="6" borderId="26" xfId="0" applyNumberFormat="1" applyFont="1" applyFill="1" applyBorder="1" applyAlignment="1">
      <alignment horizontal="center"/>
    </xf>
    <xf numFmtId="3" fontId="17" fillId="6" borderId="108" xfId="0" applyNumberFormat="1" applyFont="1" applyFill="1" applyBorder="1" applyAlignment="1">
      <alignment horizontal="center"/>
    </xf>
    <xf numFmtId="3" fontId="17" fillId="7" borderId="9" xfId="0" applyNumberFormat="1" applyFont="1" applyFill="1" applyBorder="1" applyAlignment="1">
      <alignment horizontal="center"/>
    </xf>
    <xf numFmtId="3" fontId="17" fillId="7" borderId="98" xfId="0" applyNumberFormat="1" applyFont="1" applyFill="1" applyBorder="1" applyAlignment="1">
      <alignment horizontal="center"/>
    </xf>
    <xf numFmtId="3" fontId="17" fillId="8" borderId="137" xfId="0" applyNumberFormat="1" applyFont="1" applyFill="1" applyBorder="1" applyAlignment="1">
      <alignment horizontal="center"/>
    </xf>
    <xf numFmtId="3" fontId="17" fillId="8" borderId="138" xfId="0" applyNumberFormat="1" applyFont="1" applyFill="1" applyBorder="1" applyAlignment="1">
      <alignment horizontal="center"/>
    </xf>
    <xf numFmtId="3" fontId="17" fillId="8" borderId="65" xfId="0" applyNumberFormat="1" applyFont="1" applyFill="1" applyBorder="1" applyAlignment="1">
      <alignment horizontal="center"/>
    </xf>
    <xf numFmtId="3" fontId="17" fillId="8" borderId="80" xfId="0" applyNumberFormat="1" applyFont="1" applyFill="1" applyBorder="1" applyAlignment="1">
      <alignment horizontal="center"/>
    </xf>
    <xf numFmtId="3" fontId="17" fillId="8" borderId="144" xfId="0" applyNumberFormat="1" applyFont="1" applyFill="1" applyBorder="1" applyAlignment="1">
      <alignment horizontal="center"/>
    </xf>
    <xf numFmtId="3" fontId="17" fillId="8" borderId="145" xfId="0" applyNumberFormat="1" applyFont="1" applyFill="1" applyBorder="1" applyAlignment="1">
      <alignment horizontal="center"/>
    </xf>
    <xf numFmtId="3" fontId="17" fillId="7" borderId="69" xfId="0" applyNumberFormat="1" applyFont="1" applyFill="1" applyBorder="1" applyAlignment="1">
      <alignment horizontal="center"/>
    </xf>
    <xf numFmtId="3" fontId="17" fillId="2" borderId="145" xfId="0" applyNumberFormat="1" applyFont="1" applyFill="1" applyBorder="1" applyAlignment="1">
      <alignment horizontal="center"/>
    </xf>
    <xf numFmtId="165" fontId="17" fillId="7" borderId="69" xfId="0" applyNumberFormat="1" applyFont="1" applyFill="1" applyBorder="1" applyAlignment="1">
      <alignment horizontal="center"/>
    </xf>
    <xf numFmtId="3" fontId="17" fillId="2" borderId="143" xfId="0" applyNumberFormat="1" applyFont="1" applyFill="1" applyBorder="1" applyAlignment="1">
      <alignment horizontal="center"/>
    </xf>
    <xf numFmtId="165" fontId="17" fillId="2" borderId="145" xfId="0" applyNumberFormat="1" applyFont="1" applyFill="1" applyBorder="1" applyAlignment="1">
      <alignment horizontal="center"/>
    </xf>
    <xf numFmtId="3" fontId="17" fillId="2" borderId="85" xfId="0" applyNumberFormat="1" applyFont="1" applyFill="1" applyBorder="1" applyAlignment="1">
      <alignment horizontal="center"/>
    </xf>
    <xf numFmtId="165" fontId="17" fillId="2" borderId="88" xfId="0" applyNumberFormat="1" applyFont="1" applyFill="1" applyBorder="1" applyAlignment="1">
      <alignment horizontal="center"/>
    </xf>
    <xf numFmtId="3" fontId="17" fillId="9" borderId="96" xfId="0" applyNumberFormat="1" applyFont="1" applyFill="1" applyBorder="1"/>
    <xf numFmtId="3" fontId="17" fillId="9" borderId="61" xfId="0" applyNumberFormat="1" applyFont="1" applyFill="1" applyBorder="1" applyAlignment="1">
      <alignment horizontal="center"/>
    </xf>
    <xf numFmtId="165" fontId="17" fillId="9" borderId="69" xfId="0" applyNumberFormat="1" applyFont="1" applyFill="1" applyBorder="1" applyAlignment="1">
      <alignment horizontal="center"/>
    </xf>
    <xf numFmtId="3" fontId="17" fillId="2" borderId="65" xfId="0" applyNumberFormat="1" applyFont="1" applyFill="1" applyBorder="1" applyAlignment="1">
      <alignment horizontal="center"/>
    </xf>
    <xf numFmtId="3" fontId="17" fillId="2" borderId="144" xfId="0" applyNumberFormat="1" applyFont="1" applyFill="1" applyBorder="1" applyAlignment="1">
      <alignment horizontal="center"/>
    </xf>
    <xf numFmtId="0" fontId="17" fillId="2" borderId="205" xfId="0" applyFont="1" applyFill="1" applyBorder="1"/>
    <xf numFmtId="0" fontId="17" fillId="10" borderId="49" xfId="0" applyFont="1" applyFill="1" applyBorder="1"/>
    <xf numFmtId="0" fontId="17" fillId="10" borderId="205" xfId="0" applyFont="1" applyFill="1" applyBorder="1"/>
    <xf numFmtId="165" fontId="0" fillId="2" borderId="68" xfId="1" applyNumberFormat="1" applyFont="1" applyFill="1" applyBorder="1"/>
    <xf numFmtId="166" fontId="0" fillId="5" borderId="80" xfId="1" applyNumberFormat="1" applyFont="1" applyFill="1" applyBorder="1"/>
    <xf numFmtId="166" fontId="7" fillId="3" borderId="126" xfId="1" applyNumberFormat="1" applyFont="1" applyFill="1" applyBorder="1"/>
    <xf numFmtId="166" fontId="0" fillId="7" borderId="98" xfId="1" applyNumberFormat="1" applyFont="1" applyFill="1" applyBorder="1" applyAlignment="1">
      <alignment horizontal="center"/>
    </xf>
    <xf numFmtId="166" fontId="0" fillId="7" borderId="59" xfId="1" applyNumberFormat="1" applyFont="1" applyFill="1" applyBorder="1"/>
    <xf numFmtId="166" fontId="0" fillId="7" borderId="80" xfId="1" applyNumberFormat="1" applyFont="1" applyFill="1" applyBorder="1"/>
    <xf numFmtId="166" fontId="0" fillId="0" borderId="80" xfId="1" applyNumberFormat="1" applyFont="1" applyBorder="1"/>
    <xf numFmtId="9" fontId="0" fillId="6" borderId="108" xfId="1" applyFont="1" applyFill="1" applyBorder="1"/>
    <xf numFmtId="166" fontId="0" fillId="0" borderId="145" xfId="1" applyNumberFormat="1" applyFont="1" applyBorder="1"/>
    <xf numFmtId="166" fontId="17" fillId="2" borderId="222" xfId="1" applyNumberFormat="1" applyFont="1" applyFill="1" applyBorder="1"/>
    <xf numFmtId="3" fontId="0" fillId="2" borderId="221" xfId="0" applyNumberFormat="1" applyFill="1" applyBorder="1"/>
    <xf numFmtId="3" fontId="0" fillId="5" borderId="226" xfId="0" applyNumberFormat="1" applyFill="1" applyBorder="1"/>
    <xf numFmtId="3" fontId="0" fillId="2" borderId="218" xfId="0" applyNumberFormat="1" applyFill="1" applyBorder="1"/>
    <xf numFmtId="3" fontId="0" fillId="5" borderId="217" xfId="0" applyNumberFormat="1" applyFill="1" applyBorder="1"/>
    <xf numFmtId="3" fontId="0" fillId="7" borderId="73" xfId="0" applyNumberFormat="1" applyFill="1" applyBorder="1" applyAlignment="1">
      <alignment horizontal="right"/>
    </xf>
    <xf numFmtId="3" fontId="0" fillId="6" borderId="68" xfId="0" applyNumberFormat="1" applyFill="1" applyBorder="1" applyAlignment="1">
      <alignment horizontal="right"/>
    </xf>
    <xf numFmtId="3" fontId="0" fillId="6" borderId="141" xfId="0" applyNumberFormat="1" applyFill="1" applyBorder="1" applyAlignment="1">
      <alignment horizontal="right"/>
    </xf>
    <xf numFmtId="3" fontId="7" fillId="2" borderId="129" xfId="0" applyNumberFormat="1" applyFont="1" applyFill="1" applyBorder="1" applyAlignment="1">
      <alignment horizontal="right"/>
    </xf>
    <xf numFmtId="3" fontId="0" fillId="7" borderId="97" xfId="0" applyNumberFormat="1" applyFill="1" applyBorder="1" applyAlignment="1">
      <alignment horizontal="right"/>
    </xf>
    <xf numFmtId="3" fontId="0" fillId="7" borderId="101" xfId="0" applyNumberFormat="1" applyFill="1" applyBorder="1" applyAlignment="1">
      <alignment horizontal="right"/>
    </xf>
    <xf numFmtId="3" fontId="0" fillId="2" borderId="68" xfId="0" applyNumberFormat="1" applyFill="1" applyBorder="1" applyAlignment="1">
      <alignment horizontal="right"/>
    </xf>
    <xf numFmtId="3" fontId="0" fillId="2" borderId="141" xfId="0" applyNumberFormat="1" applyFill="1" applyBorder="1" applyAlignment="1">
      <alignment horizontal="right"/>
    </xf>
    <xf numFmtId="3" fontId="0" fillId="2" borderId="110" xfId="0" applyNumberFormat="1" applyFill="1" applyBorder="1" applyAlignment="1">
      <alignment horizontal="right"/>
    </xf>
    <xf numFmtId="3" fontId="7" fillId="3" borderId="120" xfId="0" applyNumberFormat="1" applyFont="1" applyFill="1" applyBorder="1" applyAlignment="1">
      <alignment horizontal="right"/>
    </xf>
    <xf numFmtId="3" fontId="0" fillId="7" borderId="68" xfId="0" applyNumberFormat="1" applyFill="1" applyBorder="1" applyAlignment="1">
      <alignment horizontal="right"/>
    </xf>
    <xf numFmtId="3" fontId="7" fillId="2" borderId="120" xfId="0" applyNumberFormat="1" applyFont="1" applyFill="1" applyBorder="1" applyAlignment="1">
      <alignment horizontal="right"/>
    </xf>
    <xf numFmtId="3" fontId="0" fillId="2" borderId="74" xfId="0" applyNumberFormat="1" applyFill="1" applyBorder="1" applyAlignment="1">
      <alignment horizontal="center"/>
    </xf>
    <xf numFmtId="3" fontId="10" fillId="0" borderId="74" xfId="0" applyNumberFormat="1" applyFont="1" applyBorder="1" applyAlignment="1">
      <alignment horizontal="right"/>
    </xf>
    <xf numFmtId="3" fontId="10" fillId="0" borderId="78" xfId="0" applyNumberFormat="1" applyFont="1" applyBorder="1" applyAlignment="1">
      <alignment horizontal="right"/>
    </xf>
    <xf numFmtId="3" fontId="10" fillId="5" borderId="78" xfId="0" applyNumberFormat="1" applyFont="1" applyFill="1" applyBorder="1" applyAlignment="1">
      <alignment horizontal="right"/>
    </xf>
    <xf numFmtId="3" fontId="0" fillId="0" borderId="78" xfId="0" applyNumberFormat="1" applyBorder="1" applyAlignment="1">
      <alignment horizontal="right"/>
    </xf>
    <xf numFmtId="3" fontId="0" fillId="5" borderId="78" xfId="0" applyNumberFormat="1" applyFill="1" applyBorder="1" applyAlignment="1">
      <alignment horizontal="right"/>
    </xf>
    <xf numFmtId="3" fontId="11" fillId="0" borderId="78" xfId="0" applyNumberFormat="1" applyFont="1" applyBorder="1" applyAlignment="1">
      <alignment horizontal="right" wrapText="1"/>
    </xf>
    <xf numFmtId="3" fontId="0" fillId="3" borderId="89" xfId="0" applyNumberFormat="1" applyFill="1" applyBorder="1" applyAlignment="1">
      <alignment horizontal="right"/>
    </xf>
    <xf numFmtId="3" fontId="0" fillId="0" borderId="104" xfId="0" applyNumberFormat="1" applyBorder="1" applyAlignment="1">
      <alignment horizontal="right"/>
    </xf>
    <xf numFmtId="3" fontId="0" fillId="3" borderId="128" xfId="0" applyNumberFormat="1" applyFill="1" applyBorder="1" applyAlignment="1">
      <alignment horizontal="right"/>
    </xf>
    <xf numFmtId="3" fontId="0" fillId="7" borderId="74" xfId="0" applyNumberFormat="1" applyFill="1" applyBorder="1" applyAlignment="1">
      <alignment horizontal="right"/>
    </xf>
    <xf numFmtId="3" fontId="0" fillId="0" borderId="142" xfId="0" applyNumberFormat="1" applyBorder="1" applyAlignment="1">
      <alignment horizontal="right"/>
    </xf>
    <xf numFmtId="3" fontId="0" fillId="7" borderId="78" xfId="0" applyNumberFormat="1" applyFill="1" applyBorder="1" applyAlignment="1">
      <alignment horizontal="right"/>
    </xf>
    <xf numFmtId="3" fontId="7" fillId="4" borderId="196" xfId="0" applyNumberFormat="1" applyFont="1" applyFill="1" applyBorder="1" applyAlignment="1">
      <alignment horizontal="center"/>
    </xf>
    <xf numFmtId="3" fontId="0" fillId="9" borderId="96" xfId="0" applyNumberFormat="1" applyFill="1" applyBorder="1" applyAlignment="1">
      <alignment horizontal="center"/>
    </xf>
    <xf numFmtId="165" fontId="0" fillId="9" borderId="98" xfId="0" applyNumberFormat="1" applyFill="1" applyBorder="1" applyAlignment="1">
      <alignment horizontal="center"/>
    </xf>
    <xf numFmtId="3" fontId="0" fillId="9" borderId="107" xfId="0" applyNumberFormat="1" applyFill="1" applyBorder="1" applyAlignment="1">
      <alignment horizontal="right"/>
    </xf>
    <xf numFmtId="3" fontId="0" fillId="9" borderId="73" xfId="0" applyNumberFormat="1" applyFill="1" applyBorder="1" applyAlignment="1">
      <alignment horizontal="right"/>
    </xf>
    <xf numFmtId="3" fontId="0" fillId="9" borderId="61" xfId="0" applyNumberFormat="1" applyFill="1" applyBorder="1" applyAlignment="1">
      <alignment horizontal="right"/>
    </xf>
    <xf numFmtId="0" fontId="17" fillId="4" borderId="17" xfId="0" applyFont="1" applyFill="1" applyBorder="1" applyAlignment="1">
      <alignment horizontal="center" wrapText="1"/>
    </xf>
    <xf numFmtId="0" fontId="17" fillId="4" borderId="41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3" fontId="17" fillId="5" borderId="51" xfId="0" applyNumberFormat="1" applyFont="1" applyFill="1" applyBorder="1"/>
    <xf numFmtId="3" fontId="17" fillId="5" borderId="68" xfId="0" applyNumberFormat="1" applyFont="1" applyFill="1" applyBorder="1"/>
    <xf numFmtId="3" fontId="17" fillId="6" borderId="68" xfId="0" applyNumberFormat="1" applyFont="1" applyFill="1" applyBorder="1"/>
    <xf numFmtId="3" fontId="17" fillId="6" borderId="102" xfId="0" applyNumberFormat="1" applyFont="1" applyFill="1" applyBorder="1"/>
    <xf numFmtId="3" fontId="17" fillId="7" borderId="96" xfId="0" applyNumberFormat="1" applyFont="1" applyFill="1" applyBorder="1" applyAlignment="1">
      <alignment horizontal="center"/>
    </xf>
    <xf numFmtId="3" fontId="17" fillId="7" borderId="73" xfId="0" applyNumberFormat="1" applyFont="1" applyFill="1" applyBorder="1"/>
    <xf numFmtId="3" fontId="17" fillId="2" borderId="141" xfId="0" applyNumberFormat="1" applyFont="1" applyFill="1" applyBorder="1"/>
    <xf numFmtId="3" fontId="17" fillId="7" borderId="68" xfId="0" applyNumberFormat="1" applyFont="1" applyFill="1" applyBorder="1"/>
    <xf numFmtId="3" fontId="17" fillId="9" borderId="97" xfId="0" applyNumberFormat="1" applyFont="1" applyFill="1" applyBorder="1" applyAlignment="1">
      <alignment horizontal="right"/>
    </xf>
    <xf numFmtId="3" fontId="17" fillId="2" borderId="222" xfId="0" applyNumberFormat="1" applyFont="1" applyFill="1" applyBorder="1"/>
    <xf numFmtId="3" fontId="17" fillId="7" borderId="96" xfId="0" applyNumberFormat="1" applyFont="1" applyFill="1" applyBorder="1" applyAlignment="1">
      <alignment horizontal="right"/>
    </xf>
    <xf numFmtId="3" fontId="17" fillId="0" borderId="141" xfId="0" applyNumberFormat="1" applyFont="1" applyBorder="1"/>
    <xf numFmtId="3" fontId="17" fillId="8" borderId="138" xfId="0" applyNumberFormat="1" applyFont="1" applyFill="1" applyBorder="1" applyAlignment="1">
      <alignment horizontal="right"/>
    </xf>
    <xf numFmtId="166" fontId="0" fillId="8" borderId="139" xfId="1" applyNumberFormat="1" applyFont="1" applyFill="1" applyBorder="1" applyAlignment="1">
      <alignment horizontal="center"/>
    </xf>
    <xf numFmtId="164" fontId="0" fillId="8" borderId="61" xfId="0" applyNumberFormat="1" applyFill="1" applyBorder="1" applyAlignment="1">
      <alignment horizontal="right"/>
    </xf>
    <xf numFmtId="3" fontId="0" fillId="8" borderId="59" xfId="0" applyNumberFormat="1" applyFill="1" applyBorder="1" applyAlignment="1">
      <alignment horizontal="right"/>
    </xf>
    <xf numFmtId="3" fontId="17" fillId="8" borderId="69" xfId="0" applyNumberFormat="1" applyFont="1" applyFill="1" applyBorder="1" applyAlignment="1">
      <alignment horizontal="right"/>
    </xf>
    <xf numFmtId="3" fontId="17" fillId="8" borderId="69" xfId="0" applyNumberFormat="1" applyFont="1" applyFill="1" applyBorder="1" applyAlignment="1">
      <alignment horizontal="center"/>
    </xf>
    <xf numFmtId="3" fontId="0" fillId="8" borderId="59" xfId="0" applyNumberFormat="1" applyFill="1" applyBorder="1" applyAlignment="1">
      <alignment horizontal="center"/>
    </xf>
    <xf numFmtId="166" fontId="0" fillId="8" borderId="59" xfId="1" applyNumberFormat="1" applyFont="1" applyFill="1" applyBorder="1" applyAlignment="1">
      <alignment horizontal="center"/>
    </xf>
    <xf numFmtId="3" fontId="0" fillId="8" borderId="73" xfId="0" applyNumberFormat="1" applyFill="1" applyBorder="1" applyAlignment="1">
      <alignment horizontal="right"/>
    </xf>
    <xf numFmtId="3" fontId="17" fillId="8" borderId="80" xfId="0" applyNumberFormat="1" applyFont="1" applyFill="1" applyBorder="1" applyAlignment="1">
      <alignment horizontal="right"/>
    </xf>
    <xf numFmtId="166" fontId="0" fillId="8" borderId="66" xfId="1" applyNumberFormat="1" applyFont="1" applyFill="1" applyBorder="1" applyAlignment="1">
      <alignment horizontal="center"/>
    </xf>
    <xf numFmtId="3" fontId="17" fillId="8" borderId="145" xfId="0" applyNumberFormat="1" applyFont="1" applyFill="1" applyBorder="1" applyAlignment="1">
      <alignment horizontal="right"/>
    </xf>
    <xf numFmtId="166" fontId="0" fillId="8" borderId="147" xfId="1" applyNumberFormat="1" applyFont="1" applyFill="1" applyBorder="1" applyAlignment="1">
      <alignment horizontal="center"/>
    </xf>
    <xf numFmtId="3" fontId="0" fillId="9" borderId="219" xfId="0" applyNumberFormat="1" applyFill="1" applyBorder="1"/>
    <xf numFmtId="165" fontId="0" fillId="7" borderId="25" xfId="0" applyNumberFormat="1" applyFill="1" applyBorder="1"/>
    <xf numFmtId="165" fontId="0" fillId="7" borderId="61" xfId="0" applyNumberFormat="1" applyFill="1" applyBorder="1"/>
    <xf numFmtId="3" fontId="0" fillId="7" borderId="98" xfId="0" applyNumberFormat="1" applyFill="1" applyBorder="1" applyAlignment="1">
      <alignment horizontal="right"/>
    </xf>
    <xf numFmtId="3" fontId="0" fillId="8" borderId="219" xfId="0" applyNumberFormat="1" applyFill="1" applyBorder="1" applyAlignment="1">
      <alignment horizontal="right"/>
    </xf>
    <xf numFmtId="3" fontId="0" fillId="8" borderId="220" xfId="0" applyNumberFormat="1" applyFill="1" applyBorder="1" applyAlignment="1">
      <alignment horizontal="right"/>
    </xf>
    <xf numFmtId="3" fontId="0" fillId="8" borderId="226" xfId="0" applyNumberFormat="1" applyFill="1" applyBorder="1" applyAlignment="1">
      <alignment horizontal="right"/>
    </xf>
    <xf numFmtId="3" fontId="0" fillId="8" borderId="227" xfId="0" applyNumberFormat="1" applyFill="1" applyBorder="1" applyAlignment="1">
      <alignment horizontal="right"/>
    </xf>
    <xf numFmtId="3" fontId="0" fillId="8" borderId="221" xfId="0" applyNumberFormat="1" applyFill="1" applyBorder="1" applyAlignment="1">
      <alignment horizontal="right"/>
    </xf>
    <xf numFmtId="3" fontId="0" fillId="8" borderId="222" xfId="0" applyNumberFormat="1" applyFill="1" applyBorder="1" applyAlignment="1">
      <alignment horizontal="right"/>
    </xf>
    <xf numFmtId="3" fontId="0" fillId="8" borderId="223" xfId="0" applyNumberFormat="1" applyFill="1" applyBorder="1" applyAlignment="1">
      <alignment horizontal="right"/>
    </xf>
    <xf numFmtId="3" fontId="0" fillId="8" borderId="225" xfId="0" applyNumberFormat="1" applyFill="1" applyBorder="1" applyAlignment="1">
      <alignment horizontal="right"/>
    </xf>
    <xf numFmtId="3" fontId="0" fillId="7" borderId="226" xfId="0" applyNumberFormat="1" applyFill="1" applyBorder="1"/>
    <xf numFmtId="3" fontId="0" fillId="7" borderId="227" xfId="0" applyNumberFormat="1" applyFill="1" applyBorder="1" applyAlignment="1">
      <alignment horizontal="right"/>
    </xf>
    <xf numFmtId="164" fontId="17" fillId="0" borderId="0" xfId="0" applyNumberFormat="1" applyFont="1"/>
    <xf numFmtId="164" fontId="17" fillId="2" borderId="0" xfId="0" applyNumberFormat="1" applyFont="1" applyFill="1"/>
    <xf numFmtId="164" fontId="17" fillId="4" borderId="32" xfId="0" applyNumberFormat="1" applyFont="1" applyFill="1" applyBorder="1" applyAlignment="1">
      <alignment horizontal="center" wrapText="1"/>
    </xf>
    <xf numFmtId="164" fontId="17" fillId="4" borderId="42" xfId="0" applyNumberFormat="1" applyFont="1" applyFill="1" applyBorder="1" applyAlignment="1">
      <alignment horizontal="center" wrapText="1"/>
    </xf>
    <xf numFmtId="164" fontId="17" fillId="2" borderId="0" xfId="0" applyNumberFormat="1" applyFont="1" applyFill="1" applyAlignment="1">
      <alignment horizontal="center" wrapText="1"/>
    </xf>
    <xf numFmtId="164" fontId="17" fillId="5" borderId="54" xfId="0" applyNumberFormat="1" applyFont="1" applyFill="1" applyBorder="1"/>
    <xf numFmtId="164" fontId="17" fillId="2" borderId="61" xfId="0" applyNumberFormat="1" applyFont="1" applyFill="1" applyBorder="1"/>
    <xf numFmtId="164" fontId="17" fillId="5" borderId="70" xfId="0" applyNumberFormat="1" applyFont="1" applyFill="1" applyBorder="1"/>
    <xf numFmtId="164" fontId="17" fillId="2" borderId="97" xfId="0" applyNumberFormat="1" applyFont="1" applyFill="1" applyBorder="1" applyAlignment="1">
      <alignment horizontal="center"/>
    </xf>
    <xf numFmtId="164" fontId="17" fillId="2" borderId="107" xfId="0" applyNumberFormat="1" applyFont="1" applyFill="1" applyBorder="1"/>
    <xf numFmtId="164" fontId="17" fillId="7" borderId="97" xfId="0" applyNumberFormat="1" applyFont="1" applyFill="1" applyBorder="1" applyAlignment="1">
      <alignment horizontal="right"/>
    </xf>
    <xf numFmtId="164" fontId="17" fillId="8" borderId="73" xfId="0" applyNumberFormat="1" applyFont="1" applyFill="1" applyBorder="1" applyAlignment="1">
      <alignment horizontal="right"/>
    </xf>
    <xf numFmtId="164" fontId="17" fillId="8" borderId="68" xfId="0" applyNumberFormat="1" applyFont="1" applyFill="1" applyBorder="1" applyAlignment="1">
      <alignment horizontal="right"/>
    </xf>
    <xf numFmtId="164" fontId="17" fillId="8" borderId="141" xfId="0" applyNumberFormat="1" applyFont="1" applyFill="1" applyBorder="1" applyAlignment="1">
      <alignment horizontal="right"/>
    </xf>
    <xf numFmtId="164" fontId="17" fillId="7" borderId="73" xfId="0" applyNumberFormat="1" applyFont="1" applyFill="1" applyBorder="1"/>
    <xf numFmtId="164" fontId="17" fillId="2" borderId="141" xfId="0" applyNumberFormat="1" applyFont="1" applyFill="1" applyBorder="1"/>
    <xf numFmtId="164" fontId="17" fillId="7" borderId="68" xfId="0" applyNumberFormat="1" applyFont="1" applyFill="1" applyBorder="1"/>
    <xf numFmtId="164" fontId="17" fillId="2" borderId="143" xfId="0" applyNumberFormat="1" applyFont="1" applyFill="1" applyBorder="1"/>
    <xf numFmtId="164" fontId="17" fillId="9" borderId="113" xfId="0" applyNumberFormat="1" applyFont="1" applyFill="1" applyBorder="1" applyAlignment="1">
      <alignment horizontal="center"/>
    </xf>
    <xf numFmtId="164" fontId="17" fillId="9" borderId="73" xfId="0" applyNumberFormat="1" applyFont="1" applyFill="1" applyBorder="1" applyAlignment="1">
      <alignment horizontal="center"/>
    </xf>
    <xf numFmtId="164" fontId="17" fillId="0" borderId="68" xfId="0" applyNumberFormat="1" applyFont="1" applyBorder="1" applyAlignment="1">
      <alignment horizontal="center"/>
    </xf>
    <xf numFmtId="164" fontId="17" fillId="0" borderId="174" xfId="0" applyNumberFormat="1" applyFont="1" applyBorder="1" applyAlignment="1">
      <alignment horizontal="center"/>
    </xf>
    <xf numFmtId="164" fontId="17" fillId="2" borderId="141" xfId="0" applyNumberFormat="1" applyFont="1" applyFill="1" applyBorder="1" applyAlignment="1">
      <alignment horizontal="center"/>
    </xf>
    <xf numFmtId="164" fontId="7" fillId="3" borderId="188" xfId="0" applyNumberFormat="1" applyFont="1" applyFill="1" applyBorder="1" applyAlignment="1">
      <alignment horizontal="center"/>
    </xf>
    <xf numFmtId="164" fontId="7" fillId="4" borderId="201" xfId="0" applyNumberFormat="1" applyFont="1" applyFill="1" applyBorder="1"/>
    <xf numFmtId="164" fontId="7" fillId="10" borderId="49" xfId="0" applyNumberFormat="1" applyFont="1" applyFill="1" applyBorder="1"/>
    <xf numFmtId="166" fontId="0" fillId="7" borderId="108" xfId="1" applyNumberFormat="1" applyFont="1" applyFill="1" applyBorder="1" applyAlignment="1">
      <alignment horizontal="center"/>
    </xf>
    <xf numFmtId="164" fontId="0" fillId="7" borderId="107" xfId="0" applyNumberFormat="1" applyFill="1" applyBorder="1" applyAlignment="1">
      <alignment horizontal="right"/>
    </xf>
    <xf numFmtId="166" fontId="0" fillId="7" borderId="104" xfId="1" applyNumberFormat="1" applyFont="1" applyFill="1" applyBorder="1" applyAlignment="1">
      <alignment horizontal="right"/>
    </xf>
    <xf numFmtId="3" fontId="7" fillId="2" borderId="221" xfId="0" applyNumberFormat="1" applyFont="1" applyFill="1" applyBorder="1" applyAlignment="1">
      <alignment horizontal="right" vertical="center" wrapText="1"/>
    </xf>
    <xf numFmtId="164" fontId="0" fillId="2" borderId="218" xfId="0" applyNumberFormat="1" applyFill="1" applyBorder="1"/>
    <xf numFmtId="3" fontId="0" fillId="2" borderId="218" xfId="0" applyNumberFormat="1" applyFill="1" applyBorder="1" applyAlignment="1">
      <alignment horizontal="center"/>
    </xf>
    <xf numFmtId="3" fontId="0" fillId="2" borderId="222" xfId="0" applyNumberFormat="1" applyFill="1" applyBorder="1" applyAlignment="1">
      <alignment horizontal="center"/>
    </xf>
    <xf numFmtId="4" fontId="0" fillId="2" borderId="218" xfId="0" applyNumberFormat="1" applyFill="1" applyBorder="1"/>
    <xf numFmtId="9" fontId="0" fillId="2" borderId="218" xfId="1" applyFont="1" applyFill="1" applyBorder="1"/>
    <xf numFmtId="165" fontId="17" fillId="2" borderId="222" xfId="0" applyNumberFormat="1" applyFont="1" applyFill="1" applyBorder="1" applyAlignment="1">
      <alignment horizontal="center"/>
    </xf>
    <xf numFmtId="166" fontId="0" fillId="2" borderId="218" xfId="1" applyNumberFormat="1" applyFont="1" applyFill="1" applyBorder="1"/>
    <xf numFmtId="165" fontId="0" fillId="2" borderId="222" xfId="0" applyNumberFormat="1" applyFill="1" applyBorder="1" applyAlignment="1">
      <alignment horizontal="center"/>
    </xf>
    <xf numFmtId="3" fontId="21" fillId="2" borderId="68" xfId="0" applyNumberFormat="1" applyFont="1" applyFill="1" applyBorder="1" applyAlignment="1">
      <alignment horizontal="center"/>
    </xf>
    <xf numFmtId="3" fontId="21" fillId="2" borderId="80" xfId="0" applyNumberFormat="1" applyFont="1" applyFill="1" applyBorder="1" applyAlignment="1">
      <alignment horizontal="center"/>
    </xf>
    <xf numFmtId="3" fontId="17" fillId="2" borderId="174" xfId="0" applyNumberFormat="1" applyFont="1" applyFill="1" applyBorder="1"/>
    <xf numFmtId="0" fontId="0" fillId="2" borderId="228" xfId="0" applyFill="1" applyBorder="1"/>
    <xf numFmtId="3" fontId="21" fillId="2" borderId="217" xfId="0" applyNumberFormat="1" applyFont="1" applyFill="1" applyBorder="1" applyAlignment="1">
      <alignment horizontal="center"/>
    </xf>
    <xf numFmtId="3" fontId="21" fillId="2" borderId="227" xfId="0" applyNumberFormat="1" applyFont="1" applyFill="1" applyBorder="1" applyAlignment="1">
      <alignment horizontal="center"/>
    </xf>
    <xf numFmtId="3" fontId="21" fillId="2" borderId="218" xfId="0" applyNumberFormat="1" applyFont="1" applyFill="1" applyBorder="1" applyAlignment="1">
      <alignment horizontal="center"/>
    </xf>
    <xf numFmtId="3" fontId="21" fillId="2" borderId="222" xfId="0" applyNumberFormat="1" applyFont="1" applyFill="1" applyBorder="1" applyAlignment="1">
      <alignment horizontal="center"/>
    </xf>
    <xf numFmtId="164" fontId="0" fillId="2" borderId="75" xfId="0" applyNumberFormat="1" applyFill="1" applyBorder="1"/>
    <xf numFmtId="1" fontId="0" fillId="0" borderId="218" xfId="0" applyNumberFormat="1" applyBorder="1"/>
    <xf numFmtId="3" fontId="21" fillId="2" borderId="86" xfId="0" applyNumberFormat="1" applyFont="1" applyFill="1" applyBorder="1" applyAlignment="1">
      <alignment horizontal="center"/>
    </xf>
    <xf numFmtId="3" fontId="21" fillId="2" borderId="91" xfId="0" applyNumberFormat="1" applyFont="1" applyFill="1" applyBorder="1" applyAlignment="1">
      <alignment horizontal="center"/>
    </xf>
    <xf numFmtId="3" fontId="21" fillId="2" borderId="70" xfId="0" applyNumberFormat="1" applyFont="1" applyFill="1" applyBorder="1"/>
    <xf numFmtId="3" fontId="7" fillId="2" borderId="132" xfId="0" applyNumberFormat="1" applyFont="1" applyFill="1" applyBorder="1"/>
    <xf numFmtId="164" fontId="0" fillId="10" borderId="2" xfId="0" applyNumberFormat="1" applyFill="1" applyBorder="1"/>
    <xf numFmtId="164" fontId="17" fillId="2" borderId="75" xfId="0" applyNumberFormat="1" applyFont="1" applyFill="1" applyBorder="1"/>
    <xf numFmtId="9" fontId="17" fillId="2" borderId="218" xfId="1" applyFont="1" applyFill="1" applyBorder="1"/>
    <xf numFmtId="1" fontId="17" fillId="2" borderId="218" xfId="0" applyNumberFormat="1" applyFont="1" applyFill="1" applyBorder="1"/>
    <xf numFmtId="164" fontId="21" fillId="2" borderId="70" xfId="0" applyNumberFormat="1" applyFont="1" applyFill="1" applyBorder="1" applyAlignment="1">
      <alignment horizontal="center"/>
    </xf>
    <xf numFmtId="164" fontId="21" fillId="2" borderId="218" xfId="0" applyNumberFormat="1" applyFont="1" applyFill="1" applyBorder="1" applyAlignment="1">
      <alignment horizontal="center"/>
    </xf>
    <xf numFmtId="165" fontId="21" fillId="2" borderId="218" xfId="0" applyNumberFormat="1" applyFont="1" applyFill="1" applyBorder="1" applyAlignment="1">
      <alignment horizontal="center"/>
    </xf>
    <xf numFmtId="3" fontId="21" fillId="2" borderId="70" xfId="0" applyNumberFormat="1" applyFont="1" applyFill="1" applyBorder="1" applyAlignment="1">
      <alignment horizontal="center"/>
    </xf>
    <xf numFmtId="1" fontId="21" fillId="2" borderId="70" xfId="0" applyNumberFormat="1" applyFont="1" applyFill="1" applyBorder="1" applyAlignment="1">
      <alignment horizontal="center"/>
    </xf>
    <xf numFmtId="1" fontId="21" fillId="2" borderId="78" xfId="0" applyNumberFormat="1" applyFont="1" applyFill="1" applyBorder="1" applyAlignment="1">
      <alignment horizontal="center"/>
    </xf>
    <xf numFmtId="1" fontId="21" fillId="0" borderId="70" xfId="0" applyNumberFormat="1" applyFont="1" applyBorder="1" applyAlignment="1">
      <alignment horizontal="center"/>
    </xf>
    <xf numFmtId="1" fontId="21" fillId="0" borderId="78" xfId="0" applyNumberFormat="1" applyFont="1" applyBorder="1" applyAlignment="1">
      <alignment horizontal="center"/>
    </xf>
    <xf numFmtId="3" fontId="21" fillId="2" borderId="61" xfId="0" applyNumberFormat="1" applyFont="1" applyFill="1" applyBorder="1" applyAlignment="1">
      <alignment horizontal="center"/>
    </xf>
    <xf numFmtId="165" fontId="21" fillId="2" borderId="222" xfId="0" applyNumberFormat="1" applyFont="1" applyFill="1" applyBorder="1" applyAlignment="1">
      <alignment horizontal="center"/>
    </xf>
    <xf numFmtId="166" fontId="21" fillId="2" borderId="218" xfId="1" applyNumberFormat="1" applyFont="1" applyFill="1" applyBorder="1"/>
    <xf numFmtId="165" fontId="21" fillId="2" borderId="66" xfId="0" applyNumberFormat="1" applyFont="1" applyFill="1" applyBorder="1" applyAlignment="1">
      <alignment horizontal="center"/>
    </xf>
    <xf numFmtId="164" fontId="21" fillId="2" borderId="75" xfId="0" applyNumberFormat="1" applyFont="1" applyFill="1" applyBorder="1" applyAlignment="1">
      <alignment horizontal="center"/>
    </xf>
    <xf numFmtId="164" fontId="21" fillId="2" borderId="61" xfId="0" applyNumberFormat="1" applyFont="1" applyFill="1" applyBorder="1" applyAlignment="1">
      <alignment horizontal="center"/>
    </xf>
    <xf numFmtId="164" fontId="21" fillId="2" borderId="217" xfId="0" applyNumberFormat="1" applyFont="1" applyFill="1" applyBorder="1" applyAlignment="1">
      <alignment horizontal="center"/>
    </xf>
    <xf numFmtId="165" fontId="21" fillId="2" borderId="217" xfId="0" applyNumberFormat="1" applyFont="1" applyFill="1" applyBorder="1" applyAlignment="1">
      <alignment horizontal="center"/>
    </xf>
    <xf numFmtId="164" fontId="21" fillId="2" borderId="92" xfId="0" applyNumberFormat="1" applyFont="1" applyFill="1" applyBorder="1" applyAlignment="1">
      <alignment horizontal="center"/>
    </xf>
    <xf numFmtId="164" fontId="21" fillId="2" borderId="86" xfId="0" applyNumberFormat="1" applyFont="1" applyFill="1" applyBorder="1" applyAlignment="1">
      <alignment horizontal="center"/>
    </xf>
    <xf numFmtId="165" fontId="21" fillId="2" borderId="86" xfId="0" applyNumberFormat="1" applyFont="1" applyFill="1" applyBorder="1" applyAlignment="1">
      <alignment horizontal="center"/>
    </xf>
    <xf numFmtId="3" fontId="21" fillId="2" borderId="92" xfId="0" applyNumberFormat="1" applyFont="1" applyFill="1" applyBorder="1"/>
    <xf numFmtId="3" fontId="21" fillId="2" borderId="92" xfId="0" applyNumberFormat="1" applyFont="1" applyFill="1" applyBorder="1" applyAlignment="1">
      <alignment horizontal="center"/>
    </xf>
    <xf numFmtId="1" fontId="21" fillId="2" borderId="84" xfId="0" applyNumberFormat="1" applyFont="1" applyFill="1" applyBorder="1" applyAlignment="1">
      <alignment horizontal="center"/>
    </xf>
    <xf numFmtId="1" fontId="21" fillId="2" borderId="94" xfId="0" applyNumberFormat="1" applyFont="1" applyFill="1" applyBorder="1" applyAlignment="1">
      <alignment horizontal="center"/>
    </xf>
    <xf numFmtId="164" fontId="21" fillId="2" borderId="90" xfId="0" applyNumberFormat="1" applyFont="1" applyFill="1" applyBorder="1" applyAlignment="1">
      <alignment horizontal="center"/>
    </xf>
    <xf numFmtId="1" fontId="21" fillId="0" borderId="84" xfId="0" applyNumberFormat="1" applyFont="1" applyBorder="1" applyAlignment="1">
      <alignment horizontal="center"/>
    </xf>
    <xf numFmtId="1" fontId="21" fillId="0" borderId="94" xfId="0" applyNumberFormat="1" applyFont="1" applyBorder="1" applyAlignment="1">
      <alignment horizontal="center"/>
    </xf>
    <xf numFmtId="1" fontId="21" fillId="0" borderId="92" xfId="0" applyNumberFormat="1" applyFont="1" applyBorder="1" applyAlignment="1">
      <alignment horizontal="center"/>
    </xf>
    <xf numFmtId="3" fontId="21" fillId="2" borderId="229" xfId="0" applyNumberFormat="1" applyFont="1" applyFill="1" applyBorder="1" applyAlignment="1">
      <alignment horizontal="center"/>
    </xf>
    <xf numFmtId="165" fontId="21" fillId="2" borderId="91" xfId="0" applyNumberFormat="1" applyFont="1" applyFill="1" applyBorder="1" applyAlignment="1">
      <alignment horizontal="center"/>
    </xf>
    <xf numFmtId="166" fontId="21" fillId="2" borderId="86" xfId="1" applyNumberFormat="1" applyFont="1" applyFill="1" applyBorder="1"/>
    <xf numFmtId="165" fontId="21" fillId="2" borderId="230" xfId="0" applyNumberFormat="1" applyFont="1" applyFill="1" applyBorder="1" applyAlignment="1">
      <alignment horizontal="center"/>
    </xf>
    <xf numFmtId="0" fontId="21" fillId="2" borderId="10" xfId="0" applyFont="1" applyFill="1" applyBorder="1" applyAlignment="1">
      <alignment horizontal="center"/>
    </xf>
    <xf numFmtId="3" fontId="22" fillId="2" borderId="221" xfId="0" applyNumberFormat="1" applyFont="1" applyFill="1" applyBorder="1" applyAlignment="1">
      <alignment horizontal="center" vertical="center" wrapText="1"/>
    </xf>
    <xf numFmtId="3" fontId="21" fillId="2" borderId="78" xfId="0" applyNumberFormat="1" applyFont="1" applyFill="1" applyBorder="1" applyAlignment="1">
      <alignment horizontal="center"/>
    </xf>
    <xf numFmtId="9" fontId="21" fillId="2" borderId="218" xfId="1" applyFont="1" applyFill="1" applyBorder="1" applyAlignment="1">
      <alignment horizontal="center"/>
    </xf>
    <xf numFmtId="164" fontId="21" fillId="2" borderId="67" xfId="0" applyNumberFormat="1" applyFont="1" applyFill="1" applyBorder="1" applyAlignment="1">
      <alignment horizontal="center"/>
    </xf>
    <xf numFmtId="165" fontId="21" fillId="2" borderId="75" xfId="0" applyNumberFormat="1" applyFont="1" applyFill="1" applyBorder="1" applyAlignment="1">
      <alignment horizontal="center"/>
    </xf>
    <xf numFmtId="166" fontId="21" fillId="2" borderId="222" xfId="1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3" fontId="22" fillId="2" borderId="226" xfId="0" applyNumberFormat="1" applyFont="1" applyFill="1" applyBorder="1" applyAlignment="1">
      <alignment horizontal="center" vertical="center" wrapText="1"/>
    </xf>
    <xf numFmtId="3" fontId="21" fillId="2" borderId="74" xfId="0" applyNumberFormat="1" applyFont="1" applyFill="1" applyBorder="1" applyAlignment="1">
      <alignment horizontal="center"/>
    </xf>
    <xf numFmtId="0" fontId="21" fillId="2" borderId="35" xfId="0" applyFont="1" applyFill="1" applyBorder="1" applyAlignment="1">
      <alignment horizontal="center"/>
    </xf>
    <xf numFmtId="3" fontId="22" fillId="2" borderId="84" xfId="0" applyNumberFormat="1" applyFont="1" applyFill="1" applyBorder="1" applyAlignment="1">
      <alignment horizontal="center" vertical="center" wrapText="1"/>
    </xf>
    <xf numFmtId="3" fontId="21" fillId="2" borderId="94" xfId="0" applyNumberFormat="1" applyFont="1" applyFill="1" applyBorder="1" applyAlignment="1">
      <alignment horizontal="center"/>
    </xf>
    <xf numFmtId="9" fontId="21" fillId="2" borderId="86" xfId="1" applyFont="1" applyFill="1" applyBorder="1" applyAlignment="1">
      <alignment horizontal="center"/>
    </xf>
    <xf numFmtId="164" fontId="21" fillId="2" borderId="210" xfId="0" applyNumberFormat="1" applyFont="1" applyFill="1" applyBorder="1" applyAlignment="1">
      <alignment horizontal="center"/>
    </xf>
    <xf numFmtId="165" fontId="21" fillId="2" borderId="90" xfId="0" applyNumberFormat="1" applyFont="1" applyFill="1" applyBorder="1" applyAlignment="1">
      <alignment horizontal="center"/>
    </xf>
    <xf numFmtId="166" fontId="21" fillId="2" borderId="91" xfId="1" applyNumberFormat="1" applyFont="1" applyFill="1" applyBorder="1" applyAlignment="1">
      <alignment horizontal="center"/>
    </xf>
    <xf numFmtId="1" fontId="21" fillId="2" borderId="93" xfId="0" applyNumberFormat="1" applyFont="1" applyFill="1" applyBorder="1" applyAlignment="1">
      <alignment horizontal="center"/>
    </xf>
    <xf numFmtId="166" fontId="21" fillId="2" borderId="94" xfId="1" applyNumberFormat="1" applyFont="1" applyFill="1" applyBorder="1" applyAlignment="1">
      <alignment horizontal="center"/>
    </xf>
    <xf numFmtId="3" fontId="17" fillId="2" borderId="218" xfId="0" applyNumberFormat="1" applyFont="1" applyFill="1" applyBorder="1" applyAlignment="1">
      <alignment horizontal="center"/>
    </xf>
    <xf numFmtId="3" fontId="0" fillId="2" borderId="218" xfId="0" applyNumberFormat="1" applyFill="1" applyBorder="1" applyAlignment="1">
      <alignment horizontal="right"/>
    </xf>
    <xf numFmtId="3" fontId="21" fillId="2" borderId="218" xfId="0" applyNumberFormat="1" applyFont="1" applyFill="1" applyBorder="1" applyAlignment="1">
      <alignment horizontal="right"/>
    </xf>
    <xf numFmtId="3" fontId="21" fillId="2" borderId="86" xfId="0" applyNumberFormat="1" applyFont="1" applyFill="1" applyBorder="1" applyAlignment="1">
      <alignment horizontal="right"/>
    </xf>
    <xf numFmtId="3" fontId="20" fillId="2" borderId="218" xfId="0" applyNumberFormat="1" applyFont="1" applyFill="1" applyBorder="1" applyAlignment="1">
      <alignment horizontal="right"/>
    </xf>
    <xf numFmtId="3" fontId="17" fillId="2" borderId="218" xfId="0" applyNumberFormat="1" applyFont="1" applyFill="1" applyBorder="1" applyAlignment="1">
      <alignment horizontal="right"/>
    </xf>
    <xf numFmtId="3" fontId="21" fillId="2" borderId="70" xfId="0" applyNumberFormat="1" applyFont="1" applyFill="1" applyBorder="1" applyAlignment="1">
      <alignment horizontal="right"/>
    </xf>
    <xf numFmtId="3" fontId="21" fillId="2" borderId="92" xfId="0" applyNumberFormat="1" applyFont="1" applyFill="1" applyBorder="1" applyAlignment="1">
      <alignment horizontal="right"/>
    </xf>
    <xf numFmtId="3" fontId="21" fillId="2" borderId="217" xfId="0" applyNumberFormat="1" applyFont="1" applyFill="1" applyBorder="1" applyAlignment="1">
      <alignment horizontal="right"/>
    </xf>
    <xf numFmtId="3" fontId="17" fillId="2" borderId="68" xfId="0" applyNumberFormat="1" applyFont="1" applyFill="1" applyBorder="1" applyAlignment="1">
      <alignment horizontal="right"/>
    </xf>
    <xf numFmtId="1" fontId="0" fillId="2" borderId="72" xfId="0" applyNumberFormat="1" applyFill="1" applyBorder="1" applyAlignment="1">
      <alignment horizontal="center" vertical="center"/>
    </xf>
    <xf numFmtId="166" fontId="21" fillId="2" borderId="78" xfId="1" applyNumberFormat="1" applyFont="1" applyFill="1" applyBorder="1" applyAlignment="1">
      <alignment horizontal="center" vertical="center"/>
    </xf>
    <xf numFmtId="166" fontId="0" fillId="2" borderId="78" xfId="1" applyNumberFormat="1" applyFont="1" applyFill="1" applyBorder="1" applyAlignment="1">
      <alignment horizontal="center" vertical="center"/>
    </xf>
    <xf numFmtId="166" fontId="17" fillId="2" borderId="78" xfId="1" applyNumberFormat="1" applyFont="1" applyFill="1" applyBorder="1" applyAlignment="1">
      <alignment horizontal="center" vertical="center"/>
    </xf>
    <xf numFmtId="1" fontId="0" fillId="0" borderId="70" xfId="0" applyNumberFormat="1" applyBorder="1" applyAlignment="1">
      <alignment horizontal="center"/>
    </xf>
    <xf numFmtId="1" fontId="0" fillId="0" borderId="78" xfId="0" applyNumberFormat="1" applyBorder="1" applyAlignment="1">
      <alignment horizontal="center"/>
    </xf>
    <xf numFmtId="1" fontId="17" fillId="0" borderId="70" xfId="0" applyNumberFormat="1" applyFont="1" applyBorder="1" applyAlignment="1">
      <alignment horizontal="center"/>
    </xf>
    <xf numFmtId="1" fontId="17" fillId="0" borderId="78" xfId="0" applyNumberFormat="1" applyFont="1" applyBorder="1" applyAlignment="1">
      <alignment horizontal="center"/>
    </xf>
    <xf numFmtId="1" fontId="0" fillId="0" borderId="218" xfId="0" applyNumberFormat="1" applyBorder="1" applyAlignment="1">
      <alignment horizontal="center"/>
    </xf>
    <xf numFmtId="165" fontId="0" fillId="2" borderId="75" xfId="0" applyNumberFormat="1" applyFill="1" applyBorder="1" applyAlignment="1">
      <alignment horizontal="center"/>
    </xf>
    <xf numFmtId="166" fontId="0" fillId="2" borderId="222" xfId="1" applyNumberFormat="1" applyFont="1" applyFill="1" applyBorder="1" applyAlignment="1">
      <alignment horizontal="center"/>
    </xf>
    <xf numFmtId="165" fontId="17" fillId="2" borderId="75" xfId="0" applyNumberFormat="1" applyFont="1" applyFill="1" applyBorder="1" applyAlignment="1">
      <alignment horizontal="center"/>
    </xf>
    <xf numFmtId="166" fontId="17" fillId="2" borderId="222" xfId="1" applyNumberFormat="1" applyFont="1" applyFill="1" applyBorder="1" applyAlignment="1">
      <alignment horizontal="center"/>
    </xf>
    <xf numFmtId="3" fontId="21" fillId="2" borderId="68" xfId="0" applyNumberFormat="1" applyFont="1" applyFill="1" applyBorder="1" applyAlignment="1">
      <alignment horizontal="right"/>
    </xf>
    <xf numFmtId="3" fontId="21" fillId="2" borderId="221" xfId="0" applyNumberFormat="1" applyFont="1" applyFill="1" applyBorder="1" applyAlignment="1">
      <alignment horizontal="right"/>
    </xf>
    <xf numFmtId="164" fontId="0" fillId="2" borderId="68" xfId="0" applyNumberFormat="1" applyFill="1" applyBorder="1" applyAlignment="1">
      <alignment horizontal="center"/>
    </xf>
    <xf numFmtId="164" fontId="17" fillId="2" borderId="68" xfId="0" applyNumberFormat="1" applyFont="1" applyFill="1" applyBorder="1" applyAlignment="1">
      <alignment horizontal="center"/>
    </xf>
    <xf numFmtId="165" fontId="17" fillId="2" borderId="68" xfId="0" applyNumberFormat="1" applyFont="1" applyFill="1" applyBorder="1" applyAlignment="1">
      <alignment horizontal="center"/>
    </xf>
    <xf numFmtId="1" fontId="17" fillId="2" borderId="68" xfId="0" applyNumberFormat="1" applyFont="1" applyFill="1" applyBorder="1" applyAlignment="1">
      <alignment horizontal="center"/>
    </xf>
    <xf numFmtId="164" fontId="0" fillId="2" borderId="218" xfId="0" applyNumberFormat="1" applyFill="1" applyBorder="1" applyAlignment="1">
      <alignment horizontal="center"/>
    </xf>
    <xf numFmtId="165" fontId="0" fillId="2" borderId="218" xfId="0" applyNumberFormat="1" applyFill="1" applyBorder="1" applyAlignment="1">
      <alignment horizontal="center"/>
    </xf>
    <xf numFmtId="3" fontId="0" fillId="2" borderId="221" xfId="0" applyNumberFormat="1" applyFill="1" applyBorder="1" applyAlignment="1">
      <alignment horizontal="right"/>
    </xf>
    <xf numFmtId="3" fontId="0" fillId="2" borderId="222" xfId="0" applyNumberFormat="1" applyFill="1" applyBorder="1" applyAlignment="1">
      <alignment horizontal="right"/>
    </xf>
    <xf numFmtId="3" fontId="21" fillId="2" borderId="222" xfId="0" applyNumberFormat="1" applyFont="1" applyFill="1" applyBorder="1" applyAlignment="1">
      <alignment horizontal="right"/>
    </xf>
    <xf numFmtId="3" fontId="20" fillId="2" borderId="221" xfId="0" applyNumberFormat="1" applyFont="1" applyFill="1" applyBorder="1" applyAlignment="1">
      <alignment horizontal="right"/>
    </xf>
    <xf numFmtId="3" fontId="20" fillId="2" borderId="222" xfId="0" applyNumberFormat="1" applyFont="1" applyFill="1" applyBorder="1" applyAlignment="1">
      <alignment horizontal="right"/>
    </xf>
    <xf numFmtId="3" fontId="21" fillId="2" borderId="91" xfId="0" applyNumberFormat="1" applyFont="1" applyFill="1" applyBorder="1" applyAlignment="1">
      <alignment horizontal="right"/>
    </xf>
    <xf numFmtId="3" fontId="17" fillId="2" borderId="221" xfId="0" applyNumberFormat="1" applyFont="1" applyFill="1" applyBorder="1" applyAlignment="1">
      <alignment horizontal="right"/>
    </xf>
    <xf numFmtId="3" fontId="17" fillId="2" borderId="71" xfId="0" applyNumberFormat="1" applyFont="1" applyFill="1" applyBorder="1" applyAlignment="1">
      <alignment horizontal="right"/>
    </xf>
    <xf numFmtId="3" fontId="0" fillId="2" borderId="71" xfId="0" applyNumberFormat="1" applyFill="1" applyBorder="1" applyAlignment="1">
      <alignment horizontal="right"/>
    </xf>
    <xf numFmtId="3" fontId="21" fillId="2" borderId="61" xfId="0" applyNumberFormat="1" applyFont="1" applyFill="1" applyBorder="1" applyAlignment="1">
      <alignment horizontal="right"/>
    </xf>
    <xf numFmtId="164" fontId="0" fillId="2" borderId="70" xfId="0" applyNumberFormat="1" applyFill="1" applyBorder="1" applyAlignment="1">
      <alignment horizontal="center"/>
    </xf>
    <xf numFmtId="164" fontId="17" fillId="2" borderId="70" xfId="0" applyNumberFormat="1" applyFont="1" applyFill="1" applyBorder="1" applyAlignment="1">
      <alignment horizontal="center"/>
    </xf>
    <xf numFmtId="164" fontId="0" fillId="2" borderId="75" xfId="0" applyNumberFormat="1" applyFill="1" applyBorder="1" applyAlignment="1">
      <alignment horizontal="center"/>
    </xf>
    <xf numFmtId="3" fontId="21" fillId="2" borderId="226" xfId="0" applyNumberFormat="1" applyFont="1" applyFill="1" applyBorder="1" applyAlignment="1">
      <alignment horizontal="right"/>
    </xf>
    <xf numFmtId="3" fontId="21" fillId="2" borderId="227" xfId="0" applyNumberFormat="1" applyFont="1" applyFill="1" applyBorder="1" applyAlignment="1">
      <alignment horizontal="right"/>
    </xf>
    <xf numFmtId="3" fontId="21" fillId="2" borderId="84" xfId="0" applyNumberFormat="1" applyFont="1" applyFill="1" applyBorder="1" applyAlignment="1">
      <alignment horizontal="right"/>
    </xf>
    <xf numFmtId="1" fontId="21" fillId="2" borderId="7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14" fillId="2" borderId="0" xfId="0" applyFont="1" applyFill="1" applyAlignment="1">
      <alignment horizontal="left" wrapText="1"/>
    </xf>
    <xf numFmtId="164" fontId="0" fillId="4" borderId="200" xfId="0" applyNumberFormat="1" applyFill="1" applyBorder="1" applyAlignment="1">
      <alignment horizontal="center"/>
    </xf>
    <xf numFmtId="164" fontId="0" fillId="4" borderId="201" xfId="0" applyNumberFormat="1" applyFill="1" applyBorder="1" applyAlignment="1">
      <alignment horizontal="center"/>
    </xf>
    <xf numFmtId="164" fontId="0" fillId="4" borderId="202" xfId="0" applyNumberForma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wrapText="1"/>
    </xf>
    <xf numFmtId="3" fontId="7" fillId="5" borderId="72" xfId="0" applyNumberFormat="1" applyFont="1" applyFill="1" applyBorder="1" applyAlignment="1">
      <alignment horizontal="center" vertical="center" wrapText="1"/>
    </xf>
    <xf numFmtId="3" fontId="7" fillId="5" borderId="77" xfId="0" applyNumberFormat="1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3" fontId="7" fillId="7" borderId="72" xfId="0" applyNumberFormat="1" applyFont="1" applyFill="1" applyBorder="1" applyAlignment="1">
      <alignment horizontal="left" vertical="center" wrapText="1"/>
    </xf>
    <xf numFmtId="3" fontId="7" fillId="7" borderId="77" xfId="0" applyNumberFormat="1" applyFont="1" applyFill="1" applyBorder="1" applyAlignment="1">
      <alignment horizontal="left" vertical="center" wrapText="1"/>
    </xf>
    <xf numFmtId="3" fontId="0" fillId="9" borderId="9" xfId="0" applyNumberFormat="1" applyFill="1" applyBorder="1" applyAlignment="1">
      <alignment horizontal="left" vertical="center" wrapText="1"/>
    </xf>
    <xf numFmtId="3" fontId="0" fillId="9" borderId="7" xfId="0" applyNumberFormat="1" applyFill="1" applyBorder="1" applyAlignment="1">
      <alignment horizontal="left" vertical="center" wrapText="1"/>
    </xf>
    <xf numFmtId="3" fontId="0" fillId="9" borderId="168" xfId="0" applyNumberFormat="1" applyFill="1" applyBorder="1" applyAlignment="1">
      <alignment horizontal="left" vertical="center" wrapText="1"/>
    </xf>
    <xf numFmtId="3" fontId="0" fillId="9" borderId="169" xfId="0" applyNumberFormat="1" applyFill="1" applyBorder="1" applyAlignment="1">
      <alignment horizontal="left" vertical="center" wrapText="1"/>
    </xf>
    <xf numFmtId="0" fontId="0" fillId="4" borderId="17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3" fontId="7" fillId="5" borderId="52" xfId="0" applyNumberFormat="1" applyFont="1" applyFill="1" applyBorder="1" applyAlignment="1" applyProtection="1">
      <alignment horizontal="center" vertical="center" wrapText="1"/>
      <protection locked="0"/>
    </xf>
    <xf numFmtId="3" fontId="7" fillId="5" borderId="214" xfId="0" applyNumberFormat="1" applyFont="1" applyFill="1" applyBorder="1" applyAlignment="1" applyProtection="1">
      <alignment horizontal="center" vertical="center" wrapText="1"/>
      <protection locked="0"/>
    </xf>
    <xf numFmtId="3" fontId="7" fillId="5" borderId="72" xfId="0" applyNumberFormat="1" applyFont="1" applyFill="1" applyBorder="1" applyAlignment="1" applyProtection="1">
      <alignment horizontal="center" vertical="center" wrapText="1"/>
      <protection locked="0"/>
    </xf>
    <xf numFmtId="3" fontId="7" fillId="5" borderId="7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wrapText="1"/>
    </xf>
    <xf numFmtId="0" fontId="0" fillId="4" borderId="25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4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27" xfId="0" applyFill="1" applyBorder="1" applyAlignment="1">
      <alignment horizontal="center" wrapText="1"/>
    </xf>
    <xf numFmtId="0" fontId="0" fillId="4" borderId="30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0" fillId="4" borderId="18" xfId="0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0" fillId="4" borderId="13" xfId="0" applyFill="1" applyBorder="1" applyAlignment="1">
      <alignment horizontal="center" wrapText="1"/>
    </xf>
    <xf numFmtId="0" fontId="0" fillId="4" borderId="23" xfId="0" applyFill="1" applyBorder="1" applyAlignment="1">
      <alignment horizontal="center" wrapText="1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4" borderId="13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7" fillId="3" borderId="7" xfId="0" applyFont="1" applyFill="1" applyBorder="1" applyAlignment="1">
      <alignment horizontal="center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indows User" id="{8878ABE2-D450-4622-A6D2-AD35A1842E3F}" userId="Windows User" providerId="None"/>
</personList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I21" dT="2023-07-28T16:30:42.19" personId="{8878ABE2-D450-4622-A6D2-AD35A1842E3F}" id="{22C0FE89-8CA2-4B98-9DE9-372964506C0A}">
    <text>T.sk. Drošinātajs par Ukrainu</text>
  </threadedComment>
  <threadedComment ref="C22" dT="2023-07-28T11:52:35.02" personId="{8878ABE2-D450-4622-A6D2-AD35A1842E3F}" id="{56AE0DE8-76D0-4E78-9AC7-2DD2584F9F2C}">
    <text>T.sk. infotaiments</text>
  </threadedComment>
  <threadedComment ref="AI43" dT="2023-07-28T17:00:58.21" personId="{8878ABE2-D450-4622-A6D2-AD35A1842E3F}" id="{957BABB5-D2D3-4409-8412-9F7C5ED8EAF4}">
    <text>+230 zi'nas</text>
  </threadedComment>
  <threadedComment ref="AI48" dT="2023-07-28T16:54:39.61" personId="{8878ABE2-D450-4622-A6D2-AD35A1842E3F}" id="{9A0ED9F3-BC1F-45D4-ABEA-775301D76E96}">
    <text>+250 ziņas</text>
  </threadedComment>
  <threadedComment ref="BC92" dT="2023-10-26T09:44:32.70" personId="{8878ABE2-D450-4622-A6D2-AD35A1842E3F}" id="{9B1B5020-459A-42F7-A500-EEDD3AADEF31}">
    <text>LR 5 dzimšanas dienas svētki nenotika</text>
  </threadedComment>
  <threadedComment ref="BG93" dT="2023-10-26T09:28:57.33" personId="{8878ABE2-D450-4622-A6D2-AD35A1842E3F}" id="{AE7E71D2-4375-475B-B86B-0462317EF6F9}">
    <text>EURANET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6B709-F687-4F53-913B-6FADBF1B8EA1}">
  <sheetPr>
    <tabColor rgb="FFFFFF00"/>
  </sheetPr>
  <dimension ref="A1:DS141"/>
  <sheetViews>
    <sheetView tabSelected="1" topLeftCell="CF1" zoomScale="70" zoomScaleNormal="70" workbookViewId="0">
      <pane ySplit="12" topLeftCell="A99" activePane="bottomLeft" state="frozen"/>
      <selection pane="bottomLeft" activeCell="CU106" sqref="CU106"/>
    </sheetView>
  </sheetViews>
  <sheetFormatPr defaultRowHeight="15" outlineLevelCol="1" x14ac:dyDescent="0.25"/>
  <cols>
    <col min="1" max="1" width="22.5703125" style="8" customWidth="1"/>
    <col min="2" max="2" width="58" style="601" customWidth="1"/>
    <col min="3" max="3" width="18.7109375" bestFit="1" customWidth="1"/>
    <col min="4" max="5" width="9" style="574" customWidth="1" outlineLevel="1"/>
    <col min="6" max="6" width="7.42578125" customWidth="1" outlineLevel="1"/>
    <col min="7" max="7" width="7" customWidth="1" outlineLevel="1"/>
    <col min="8" max="14" width="10.140625" customWidth="1" outlineLevel="1"/>
    <col min="15" max="15" width="10.140625" style="576" customWidth="1" outlineLevel="1"/>
    <col min="16" max="17" width="10.140625" customWidth="1" outlineLevel="1"/>
    <col min="18" max="20" width="7.42578125" customWidth="1" outlineLevel="1"/>
    <col min="21" max="21" width="8.42578125" style="576" customWidth="1" outlineLevel="1"/>
    <col min="22" max="22" width="6.140625" customWidth="1" outlineLevel="1"/>
    <col min="23" max="23" width="7" customWidth="1" outlineLevel="1"/>
    <col min="24" max="25" width="9" style="574" customWidth="1" outlineLevel="1"/>
    <col min="26" max="26" width="6.28515625" customWidth="1" outlineLevel="1"/>
    <col min="27" max="27" width="7" customWidth="1" outlineLevel="1"/>
    <col min="28" max="30" width="10.140625" customWidth="1" outlineLevel="1"/>
    <col min="31" max="31" width="11.85546875" customWidth="1" outlineLevel="1"/>
    <col min="32" max="32" width="10.140625" customWidth="1" outlineLevel="1"/>
    <col min="33" max="33" width="11.85546875" customWidth="1" outlineLevel="1"/>
    <col min="34" max="34" width="10.140625" style="576" customWidth="1" outlineLevel="1"/>
    <col min="35" max="35" width="11.85546875" style="764" customWidth="1" outlineLevel="1"/>
    <col min="36" max="36" width="10.140625" customWidth="1" outlineLevel="1"/>
    <col min="37" max="37" width="11.85546875" customWidth="1" outlineLevel="1"/>
    <col min="38" max="38" width="7.42578125" customWidth="1" outlineLevel="1"/>
    <col min="39" max="39" width="9" customWidth="1" outlineLevel="1"/>
    <col min="40" max="40" width="7.42578125" customWidth="1" outlineLevel="1"/>
    <col min="41" max="41" width="8.42578125" style="576" customWidth="1" outlineLevel="1"/>
    <col min="42" max="42" width="6.140625" customWidth="1" outlineLevel="1"/>
    <col min="43" max="43" width="7" customWidth="1" outlineLevel="1"/>
    <col min="44" max="44" width="9" style="574" customWidth="1" outlineLevel="1" collapsed="1"/>
    <col min="45" max="45" width="9" style="575" customWidth="1" outlineLevel="1"/>
    <col min="46" max="46" width="6.85546875" style="575" customWidth="1" outlineLevel="1"/>
    <col min="47" max="47" width="7.7109375" customWidth="1" outlineLevel="1"/>
    <col min="48" max="53" width="10.140625" customWidth="1" outlineLevel="1"/>
    <col min="54" max="55" width="10.140625" style="576" customWidth="1" outlineLevel="1"/>
    <col min="56" max="57" width="10.140625" customWidth="1" outlineLevel="1"/>
    <col min="58" max="60" width="8.42578125" customWidth="1" outlineLevel="1"/>
    <col min="61" max="61" width="7.42578125" style="576" customWidth="1" outlineLevel="1"/>
    <col min="62" max="62" width="7.140625" customWidth="1" outlineLevel="1"/>
    <col min="63" max="63" width="7.140625" style="839" customWidth="1" outlineLevel="1"/>
    <col min="64" max="64" width="9" style="574" customWidth="1"/>
    <col min="65" max="65" width="8.5703125" customWidth="1"/>
    <col min="66" max="66" width="7.7109375" customWidth="1"/>
    <col min="67" max="67" width="7.28515625" customWidth="1"/>
    <col min="68" max="68" width="10.140625" customWidth="1"/>
    <col min="69" max="69" width="9.7109375" bestFit="1" customWidth="1"/>
    <col min="70" max="70" width="10.140625" customWidth="1"/>
    <col min="71" max="71" width="9.7109375" bestFit="1" customWidth="1"/>
    <col min="72" max="72" width="10.140625" customWidth="1"/>
    <col min="73" max="73" width="10.7109375" customWidth="1"/>
    <col min="74" max="74" width="10.140625" style="576" customWidth="1"/>
    <col min="75" max="75" width="10.42578125" style="985" customWidth="1"/>
    <col min="76" max="76" width="10.140625" customWidth="1"/>
    <col min="77" max="77" width="11" customWidth="1"/>
    <col min="78" max="78" width="7.42578125" customWidth="1"/>
    <col min="79" max="79" width="7" style="985" customWidth="1"/>
    <col min="80" max="80" width="7.42578125" customWidth="1"/>
    <col min="81" max="81" width="9.28515625" customWidth="1"/>
    <col min="82" max="82" width="6.140625" customWidth="1"/>
    <col min="83" max="83" width="7.42578125" customWidth="1"/>
    <col min="84" max="84" width="9" style="574" bestFit="1" customWidth="1"/>
    <col min="85" max="85" width="10.85546875" style="1146" bestFit="1" customWidth="1"/>
    <col min="86" max="86" width="7.7109375" bestFit="1" customWidth="1"/>
    <col min="87" max="87" width="7.28515625" bestFit="1" customWidth="1"/>
    <col min="88" max="89" width="11.28515625" bestFit="1" customWidth="1"/>
    <col min="90" max="97" width="10.140625" bestFit="1" customWidth="1"/>
    <col min="98" max="100" width="8.42578125" bestFit="1" customWidth="1"/>
    <col min="101" max="101" width="8.5703125" customWidth="1"/>
    <col min="102" max="102" width="6.140625" bestFit="1" customWidth="1"/>
    <col min="103" max="103" width="9.5703125" bestFit="1" customWidth="1"/>
    <col min="104" max="104" width="8.28515625" style="12" bestFit="1" customWidth="1" collapsed="1"/>
    <col min="105" max="105" width="7.140625" style="13" bestFit="1" customWidth="1"/>
    <col min="106" max="106" width="10.140625" style="751" customWidth="1"/>
    <col min="107" max="107" width="8.42578125" style="751" customWidth="1"/>
    <col min="108" max="108" width="10" style="8" customWidth="1"/>
    <col min="109" max="109" width="7.7109375" style="14" bestFit="1" customWidth="1"/>
    <col min="110" max="110" width="11.28515625" style="15" customWidth="1"/>
    <col min="111" max="111" width="7.7109375" style="15" customWidth="1"/>
    <col min="112" max="112" width="8.42578125" style="8" bestFit="1" customWidth="1"/>
    <col min="113" max="113" width="7.7109375" style="8" bestFit="1" customWidth="1"/>
    <col min="114" max="114" width="11.7109375" style="8" customWidth="1"/>
    <col min="115" max="116" width="7.42578125" style="8" bestFit="1" customWidth="1"/>
    <col min="117" max="117" width="8.28515625" style="8" customWidth="1"/>
    <col min="118" max="118" width="8.42578125" style="8" bestFit="1" customWidth="1"/>
    <col min="119" max="119" width="8.140625" style="8" customWidth="1"/>
    <col min="120" max="120" width="8.7109375" style="8" customWidth="1"/>
    <col min="121" max="121" width="10.42578125" customWidth="1"/>
  </cols>
  <sheetData>
    <row r="1" spans="1:121" x14ac:dyDescent="0.25">
      <c r="B1"/>
      <c r="BC1" s="847"/>
    </row>
    <row r="2" spans="1:121" x14ac:dyDescent="0.25">
      <c r="A2" s="1" t="s">
        <v>0</v>
      </c>
      <c r="B2" s="1"/>
      <c r="C2" s="1"/>
      <c r="D2" s="1"/>
      <c r="E2" s="2"/>
      <c r="F2" s="2"/>
      <c r="G2" s="2"/>
      <c r="H2" s="782"/>
      <c r="I2" s="2"/>
      <c r="J2" s="2"/>
      <c r="K2" s="2"/>
      <c r="L2" s="2"/>
      <c r="M2" s="2"/>
      <c r="N2" s="2"/>
      <c r="O2" s="697"/>
      <c r="P2" s="697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769"/>
      <c r="AY2" s="843"/>
      <c r="AZ2" s="1"/>
      <c r="BA2" s="1"/>
      <c r="BB2" s="843"/>
      <c r="BC2" s="846"/>
      <c r="BD2" s="1"/>
      <c r="BE2" s="1"/>
      <c r="BF2" s="1"/>
      <c r="BG2" s="1"/>
      <c r="BH2" s="1"/>
      <c r="BI2" s="1"/>
      <c r="BJ2" s="1"/>
      <c r="BK2" s="819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3"/>
      <c r="CG2" s="3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4"/>
      <c r="DB2" s="1"/>
      <c r="DC2" s="1"/>
      <c r="DD2" s="1"/>
      <c r="DE2" s="5"/>
      <c r="DF2" s="6"/>
      <c r="DG2" s="6"/>
      <c r="DH2" s="1"/>
      <c r="DI2" s="1"/>
      <c r="DJ2" s="1"/>
      <c r="DK2" s="1"/>
      <c r="DL2" s="1"/>
      <c r="DM2" s="1"/>
      <c r="DN2" s="1"/>
      <c r="DO2" s="1"/>
      <c r="DP2" s="1"/>
      <c r="DQ2" s="1"/>
    </row>
    <row r="3" spans="1:121" x14ac:dyDescent="0.25">
      <c r="A3" s="1374" t="s">
        <v>1</v>
      </c>
      <c r="B3" s="1374"/>
      <c r="C3" s="1374"/>
      <c r="D3" s="1374"/>
      <c r="E3" s="1374"/>
      <c r="F3" s="1374"/>
      <c r="G3" s="1374"/>
      <c r="H3" s="1374"/>
      <c r="I3" s="1374"/>
      <c r="J3" s="1374"/>
      <c r="K3" s="1374"/>
      <c r="L3" s="1374"/>
      <c r="M3" s="1374"/>
      <c r="N3" s="1374"/>
      <c r="O3" s="1374"/>
      <c r="P3" s="1374"/>
      <c r="Q3" s="1374"/>
      <c r="R3" s="1374"/>
      <c r="S3" s="1374"/>
      <c r="T3" s="1"/>
      <c r="U3" s="1"/>
      <c r="V3" s="5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769"/>
      <c r="AL3" s="1"/>
      <c r="AM3" s="1"/>
      <c r="AN3" s="1"/>
      <c r="AO3" s="1"/>
      <c r="AP3" s="1"/>
      <c r="AQ3" s="1"/>
      <c r="AR3" s="1"/>
      <c r="AS3" s="1"/>
      <c r="AT3" s="1"/>
      <c r="AU3" s="1"/>
      <c r="AV3" s="769"/>
      <c r="AW3" s="1"/>
      <c r="AX3" s="1"/>
      <c r="AY3" s="1"/>
      <c r="AZ3" s="1"/>
      <c r="BA3" s="1"/>
      <c r="BB3" s="843"/>
      <c r="BC3" s="7"/>
      <c r="BD3" s="7"/>
      <c r="BE3" s="809"/>
      <c r="BF3" s="7"/>
      <c r="BG3" s="7"/>
      <c r="BH3" s="7"/>
      <c r="BI3" s="7"/>
      <c r="BJ3" s="7"/>
      <c r="BK3" s="820"/>
      <c r="BL3" s="7"/>
      <c r="BM3" s="7"/>
      <c r="BN3" s="7"/>
      <c r="BO3" s="7"/>
      <c r="BP3" s="7"/>
      <c r="BQ3" s="7"/>
      <c r="BR3" s="7"/>
      <c r="BS3" s="7"/>
      <c r="BT3" s="7"/>
      <c r="BU3" s="1"/>
      <c r="BV3" s="1"/>
      <c r="BW3" s="1"/>
      <c r="BX3" s="769"/>
      <c r="BY3" s="1"/>
      <c r="BZ3" s="1"/>
      <c r="CA3" s="1"/>
      <c r="CB3" s="1"/>
      <c r="CC3" s="1"/>
      <c r="CD3" s="1"/>
      <c r="CE3" s="1"/>
      <c r="CF3" s="3"/>
      <c r="CG3" s="3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4"/>
      <c r="DB3" s="1"/>
      <c r="DC3" s="1"/>
      <c r="DD3" s="1"/>
      <c r="DE3" s="5"/>
      <c r="DF3" s="6"/>
      <c r="DG3" s="6"/>
      <c r="DH3" s="1"/>
      <c r="DI3" s="1"/>
      <c r="DJ3" s="1"/>
      <c r="DK3" s="1"/>
      <c r="DL3" s="1"/>
      <c r="DM3" s="1"/>
      <c r="DN3" s="1"/>
      <c r="DO3" s="1"/>
      <c r="DP3" s="1"/>
      <c r="DQ3" s="1"/>
    </row>
    <row r="4" spans="1:121" ht="15.75" x14ac:dyDescent="0.25">
      <c r="B4" s="9"/>
      <c r="C4" s="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751"/>
      <c r="AJ4" s="8"/>
      <c r="AK4" s="8"/>
      <c r="AL4" s="10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21"/>
      <c r="BL4" s="8"/>
      <c r="BM4" s="8"/>
      <c r="BN4" s="8"/>
      <c r="BO4" s="8"/>
      <c r="BP4" s="8"/>
      <c r="BQ4" s="8"/>
      <c r="BR4" s="8"/>
      <c r="BS4" s="10"/>
      <c r="BT4" s="10"/>
      <c r="BU4" s="10"/>
      <c r="BV4" s="10"/>
      <c r="BW4" s="751"/>
      <c r="BX4" s="8"/>
      <c r="BY4" s="8"/>
      <c r="BZ4" s="8"/>
      <c r="CA4" s="751"/>
      <c r="CB4" s="8"/>
      <c r="CC4" s="8"/>
      <c r="CD4" s="8"/>
      <c r="CE4" s="8"/>
      <c r="CF4" s="11"/>
      <c r="CG4" s="1147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DQ4" s="8"/>
    </row>
    <row r="5" spans="1:121" ht="15.6" customHeight="1" x14ac:dyDescent="0.25">
      <c r="A5" s="1375" t="s">
        <v>98</v>
      </c>
      <c r="B5" s="1375"/>
      <c r="C5" s="1375"/>
      <c r="D5" s="1375"/>
      <c r="E5" s="1375"/>
      <c r="F5" s="1375"/>
      <c r="G5" s="1375"/>
      <c r="H5" s="1375"/>
      <c r="I5" s="1375"/>
      <c r="J5" s="1375"/>
      <c r="K5" s="1375"/>
      <c r="L5" s="1375"/>
      <c r="M5" s="1375"/>
      <c r="N5" s="1375"/>
      <c r="O5" s="1375"/>
      <c r="P5" s="1375"/>
      <c r="Q5" s="1375"/>
      <c r="R5" s="1375"/>
      <c r="S5" s="1375"/>
      <c r="T5" s="1375"/>
      <c r="U5" s="1375"/>
      <c r="V5" s="1375"/>
      <c r="W5" s="1375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751"/>
      <c r="AJ5" s="80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21"/>
      <c r="BL5" s="8"/>
      <c r="BM5" s="8"/>
      <c r="BN5" s="8"/>
      <c r="BO5" s="8"/>
      <c r="BP5" s="8"/>
      <c r="BQ5" s="8"/>
      <c r="BR5" s="8"/>
      <c r="BS5" s="10"/>
      <c r="BT5" s="10"/>
      <c r="BU5" s="10"/>
      <c r="BV5" s="10"/>
      <c r="BW5" s="751"/>
      <c r="BX5" s="8"/>
      <c r="BY5" s="8"/>
      <c r="BZ5" s="8"/>
      <c r="CA5" s="751"/>
      <c r="CB5" s="8"/>
      <c r="CC5" s="8"/>
      <c r="CD5" s="8"/>
      <c r="CE5" s="8"/>
      <c r="CF5" s="11"/>
      <c r="CG5" s="1147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DQ5" s="8"/>
    </row>
    <row r="6" spans="1:121" ht="21" thickBot="1" x14ac:dyDescent="0.35">
      <c r="A6" s="8" t="s">
        <v>2</v>
      </c>
      <c r="B6" s="16"/>
      <c r="C6" s="17"/>
      <c r="D6" s="18"/>
      <c r="E6" s="18"/>
      <c r="F6" s="17"/>
      <c r="G6" s="17"/>
      <c r="H6" s="17"/>
      <c r="I6" s="17"/>
      <c r="J6" s="17"/>
      <c r="K6" s="17"/>
      <c r="L6" s="17"/>
      <c r="M6" s="17"/>
      <c r="N6" s="17"/>
      <c r="O6" s="19"/>
      <c r="P6" s="17"/>
      <c r="Q6" s="17"/>
      <c r="R6" s="17"/>
      <c r="S6" s="17"/>
      <c r="T6" s="17"/>
      <c r="U6" s="19"/>
      <c r="V6" s="20"/>
      <c r="W6" s="20"/>
      <c r="X6" s="18"/>
      <c r="Y6" s="18"/>
      <c r="Z6" s="17"/>
      <c r="AA6" s="17"/>
      <c r="AB6" s="17"/>
      <c r="AC6" s="17"/>
      <c r="AD6" s="17"/>
      <c r="AE6" s="17"/>
      <c r="AF6" s="17"/>
      <c r="AG6" s="17"/>
      <c r="AH6" s="19"/>
      <c r="AI6" s="19"/>
      <c r="AJ6" s="771"/>
      <c r="AK6" s="17"/>
      <c r="AL6" s="17"/>
      <c r="AM6" s="17"/>
      <c r="AN6" s="17"/>
      <c r="AO6" s="19"/>
      <c r="AP6" s="20"/>
      <c r="AQ6" s="20"/>
      <c r="AR6" s="18"/>
      <c r="AS6" s="21"/>
      <c r="AT6" s="21"/>
      <c r="AU6" s="17"/>
      <c r="AV6" s="17"/>
      <c r="AW6" s="17"/>
      <c r="AX6" s="17"/>
      <c r="AY6" s="17"/>
      <c r="AZ6" s="17"/>
      <c r="BA6" s="17"/>
      <c r="BB6" s="19"/>
      <c r="BC6" s="19"/>
      <c r="BD6" s="17"/>
      <c r="BE6" s="17"/>
      <c r="BF6" s="17"/>
      <c r="BG6" s="17"/>
      <c r="BH6" s="17"/>
      <c r="BI6" s="19"/>
      <c r="BJ6" s="20"/>
      <c r="BK6" s="822"/>
      <c r="BL6" s="18"/>
      <c r="BM6" s="17"/>
      <c r="BN6" s="17"/>
      <c r="BO6" s="17"/>
      <c r="BP6" s="17"/>
      <c r="BQ6" s="17"/>
      <c r="BR6" s="17"/>
      <c r="BS6" s="17"/>
      <c r="BT6" s="17"/>
      <c r="BU6" s="17"/>
      <c r="BV6" s="19"/>
      <c r="BW6" s="17"/>
      <c r="BX6" s="17"/>
      <c r="BY6" s="17"/>
      <c r="BZ6" s="17"/>
      <c r="CA6" s="17"/>
      <c r="CB6" s="17"/>
      <c r="CC6" s="17"/>
      <c r="CD6" s="20"/>
      <c r="CE6" s="20"/>
      <c r="CF6" s="18"/>
      <c r="CG6" s="18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20"/>
      <c r="CY6" s="20"/>
      <c r="DB6" s="1024"/>
      <c r="DQ6" s="8"/>
    </row>
    <row r="7" spans="1:121" x14ac:dyDescent="0.25">
      <c r="A7" s="22"/>
      <c r="B7" s="1376" t="s">
        <v>3</v>
      </c>
      <c r="C7" s="1379" t="s">
        <v>4</v>
      </c>
      <c r="D7" s="1355" t="s">
        <v>5</v>
      </c>
      <c r="E7" s="1355"/>
      <c r="F7" s="1355"/>
      <c r="G7" s="1355"/>
      <c r="H7" s="1355"/>
      <c r="I7" s="1355"/>
      <c r="J7" s="1355"/>
      <c r="K7" s="1355"/>
      <c r="L7" s="1355"/>
      <c r="M7" s="1355"/>
      <c r="N7" s="1355"/>
      <c r="O7" s="1355"/>
      <c r="P7" s="1355"/>
      <c r="Q7" s="1355"/>
      <c r="R7" s="1355"/>
      <c r="S7" s="1355"/>
      <c r="T7" s="1355"/>
      <c r="U7" s="1355"/>
      <c r="V7" s="1355"/>
      <c r="W7" s="1382"/>
      <c r="X7" s="1356" t="s">
        <v>6</v>
      </c>
      <c r="Y7" s="1355"/>
      <c r="Z7" s="1355"/>
      <c r="AA7" s="1355"/>
      <c r="AB7" s="1355"/>
      <c r="AC7" s="1355"/>
      <c r="AD7" s="1355"/>
      <c r="AE7" s="1355"/>
      <c r="AF7" s="1355"/>
      <c r="AG7" s="1355"/>
      <c r="AH7" s="1355"/>
      <c r="AI7" s="1355"/>
      <c r="AJ7" s="1355"/>
      <c r="AK7" s="1355"/>
      <c r="AL7" s="1355"/>
      <c r="AM7" s="1355"/>
      <c r="AN7" s="1355"/>
      <c r="AO7" s="1355"/>
      <c r="AP7" s="1355"/>
      <c r="AQ7" s="1382"/>
      <c r="AR7" s="1355" t="s">
        <v>7</v>
      </c>
      <c r="AS7" s="1355"/>
      <c r="AT7" s="1355"/>
      <c r="AU7" s="1355"/>
      <c r="AV7" s="1355"/>
      <c r="AW7" s="1355"/>
      <c r="AX7" s="1355"/>
      <c r="AY7" s="1355"/>
      <c r="AZ7" s="1355"/>
      <c r="BA7" s="1355"/>
      <c r="BB7" s="1355"/>
      <c r="BC7" s="1355"/>
      <c r="BD7" s="1355"/>
      <c r="BE7" s="1355"/>
      <c r="BF7" s="1355"/>
      <c r="BG7" s="1355"/>
      <c r="BH7" s="1355"/>
      <c r="BI7" s="1355"/>
      <c r="BJ7" s="1355"/>
      <c r="BK7" s="823"/>
      <c r="BL7" s="1356" t="s">
        <v>8</v>
      </c>
      <c r="BM7" s="1355"/>
      <c r="BN7" s="1355"/>
      <c r="BO7" s="1355"/>
      <c r="BP7" s="1355"/>
      <c r="BQ7" s="1355"/>
      <c r="BR7" s="1355"/>
      <c r="BS7" s="1355"/>
      <c r="BT7" s="1355"/>
      <c r="BU7" s="1355"/>
      <c r="BV7" s="1355"/>
      <c r="BW7" s="1355"/>
      <c r="BX7" s="1355"/>
      <c r="BY7" s="1355"/>
      <c r="BZ7" s="1355"/>
      <c r="CA7" s="1355"/>
      <c r="CB7" s="1355"/>
      <c r="CC7" s="1357"/>
      <c r="CD7" s="23"/>
      <c r="CE7" s="24"/>
      <c r="CF7" s="1356" t="s">
        <v>9</v>
      </c>
      <c r="CG7" s="1355"/>
      <c r="CH7" s="1355"/>
      <c r="CI7" s="1355"/>
      <c r="CJ7" s="1355"/>
      <c r="CK7" s="1355"/>
      <c r="CL7" s="1355"/>
      <c r="CM7" s="1355"/>
      <c r="CN7" s="1355"/>
      <c r="CO7" s="1355"/>
      <c r="CP7" s="1355"/>
      <c r="CQ7" s="1355"/>
      <c r="CR7" s="1355"/>
      <c r="CS7" s="1355"/>
      <c r="CT7" s="1355"/>
      <c r="CU7" s="1355"/>
      <c r="CV7" s="1355"/>
      <c r="CW7" s="1357"/>
      <c r="CX7" s="25"/>
      <c r="CY7" s="24"/>
      <c r="CZ7" s="1358" t="s">
        <v>10</v>
      </c>
      <c r="DA7" s="1359"/>
      <c r="DB7" s="1359"/>
      <c r="DC7" s="1359"/>
      <c r="DD7" s="1359"/>
      <c r="DE7" s="1359"/>
      <c r="DF7" s="1359"/>
      <c r="DG7" s="1359"/>
      <c r="DH7" s="1359"/>
      <c r="DI7" s="1359"/>
      <c r="DJ7" s="1359"/>
      <c r="DK7" s="1359"/>
      <c r="DL7" s="1359"/>
      <c r="DM7" s="1359"/>
      <c r="DN7" s="1359"/>
      <c r="DO7" s="1359"/>
      <c r="DP7" s="1359"/>
      <c r="DQ7" s="1360"/>
    </row>
    <row r="8" spans="1:121" x14ac:dyDescent="0.25">
      <c r="A8" s="1361" t="s">
        <v>11</v>
      </c>
      <c r="B8" s="1377"/>
      <c r="C8" s="1380"/>
      <c r="D8" s="1348" t="s">
        <v>12</v>
      </c>
      <c r="E8" s="1348"/>
      <c r="F8" s="1348"/>
      <c r="G8" s="1349"/>
      <c r="H8" s="1350" t="s">
        <v>13</v>
      </c>
      <c r="I8" s="1348"/>
      <c r="J8" s="1348"/>
      <c r="K8" s="1348"/>
      <c r="L8" s="1348"/>
      <c r="M8" s="1349"/>
      <c r="N8" s="1339"/>
      <c r="O8" s="1351"/>
      <c r="P8" s="1351"/>
      <c r="Q8" s="1351"/>
      <c r="R8" s="1351"/>
      <c r="S8" s="1351"/>
      <c r="T8" s="1351"/>
      <c r="U8" s="1351"/>
      <c r="V8" s="1351"/>
      <c r="W8" s="1352"/>
      <c r="X8" s="1353" t="s">
        <v>12</v>
      </c>
      <c r="Y8" s="1348"/>
      <c r="Z8" s="1348"/>
      <c r="AA8" s="1349"/>
      <c r="AB8" s="1350" t="s">
        <v>13</v>
      </c>
      <c r="AC8" s="1348"/>
      <c r="AD8" s="1348"/>
      <c r="AE8" s="1348"/>
      <c r="AF8" s="1348"/>
      <c r="AG8" s="1349"/>
      <c r="AH8" s="1339"/>
      <c r="AI8" s="1351"/>
      <c r="AJ8" s="1351"/>
      <c r="AK8" s="1351"/>
      <c r="AL8" s="1351"/>
      <c r="AM8" s="1351"/>
      <c r="AN8" s="1351"/>
      <c r="AO8" s="1351"/>
      <c r="AP8" s="1351"/>
      <c r="AQ8" s="1352"/>
      <c r="AR8" s="1348" t="s">
        <v>12</v>
      </c>
      <c r="AS8" s="1348"/>
      <c r="AT8" s="1348"/>
      <c r="AU8" s="1349"/>
      <c r="AV8" s="1350" t="s">
        <v>13</v>
      </c>
      <c r="AW8" s="1348"/>
      <c r="AX8" s="1348"/>
      <c r="AY8" s="1348"/>
      <c r="AZ8" s="1348"/>
      <c r="BA8" s="1349"/>
      <c r="BB8" s="1339"/>
      <c r="BC8" s="1351"/>
      <c r="BD8" s="1351"/>
      <c r="BE8" s="1351"/>
      <c r="BF8" s="1351"/>
      <c r="BG8" s="1351"/>
      <c r="BH8" s="1351"/>
      <c r="BI8" s="1351"/>
      <c r="BJ8" s="1351"/>
      <c r="BK8" s="1352"/>
      <c r="BL8" s="1353" t="s">
        <v>12</v>
      </c>
      <c r="BM8" s="1348"/>
      <c r="BN8" s="1348"/>
      <c r="BO8" s="1349"/>
      <c r="BP8" s="1350" t="s">
        <v>13</v>
      </c>
      <c r="BQ8" s="1348"/>
      <c r="BR8" s="1348"/>
      <c r="BS8" s="1348"/>
      <c r="BT8" s="1348"/>
      <c r="BU8" s="1349"/>
      <c r="BV8" s="1339"/>
      <c r="BW8" s="1351"/>
      <c r="BX8" s="1351"/>
      <c r="BY8" s="1351"/>
      <c r="BZ8" s="1351"/>
      <c r="CA8" s="1351"/>
      <c r="CB8" s="1351"/>
      <c r="CC8" s="1351"/>
      <c r="CD8" s="1351"/>
      <c r="CE8" s="1352"/>
      <c r="CF8" s="1353" t="s">
        <v>12</v>
      </c>
      <c r="CG8" s="1348"/>
      <c r="CH8" s="1348"/>
      <c r="CI8" s="1349"/>
      <c r="CJ8" s="1350" t="s">
        <v>13</v>
      </c>
      <c r="CK8" s="1348"/>
      <c r="CL8" s="1348"/>
      <c r="CM8" s="1348"/>
      <c r="CN8" s="1348"/>
      <c r="CO8" s="1349"/>
      <c r="CP8" s="1339"/>
      <c r="CQ8" s="1351"/>
      <c r="CR8" s="1351"/>
      <c r="CS8" s="1351"/>
      <c r="CT8" s="1351"/>
      <c r="CU8" s="1351"/>
      <c r="CV8" s="1351"/>
      <c r="CW8" s="1351"/>
      <c r="CX8" s="1351"/>
      <c r="CY8" s="1352"/>
      <c r="CZ8" s="1363" t="s">
        <v>14</v>
      </c>
      <c r="DA8" s="1334"/>
      <c r="DB8" s="1367" t="s">
        <v>13</v>
      </c>
      <c r="DC8" s="1368"/>
      <c r="DD8" s="1327" t="s">
        <v>15</v>
      </c>
      <c r="DE8" s="1328"/>
      <c r="DF8" s="1328"/>
      <c r="DG8" s="1328"/>
      <c r="DH8" s="1328"/>
      <c r="DI8" s="1328"/>
      <c r="DJ8" s="1328"/>
      <c r="DK8" s="1328"/>
      <c r="DL8" s="1328"/>
      <c r="DM8" s="1328"/>
      <c r="DN8" s="1328"/>
      <c r="DO8" s="1328"/>
      <c r="DP8" s="1350" t="s">
        <v>16</v>
      </c>
      <c r="DQ8" s="1373"/>
    </row>
    <row r="9" spans="1:121" x14ac:dyDescent="0.25">
      <c r="A9" s="1361"/>
      <c r="B9" s="1377"/>
      <c r="C9" s="1380"/>
      <c r="D9" s="1344"/>
      <c r="E9" s="1344"/>
      <c r="F9" s="1344"/>
      <c r="G9" s="1338"/>
      <c r="H9" s="1337"/>
      <c r="I9" s="1344"/>
      <c r="J9" s="1344"/>
      <c r="K9" s="1344"/>
      <c r="L9" s="1344"/>
      <c r="M9" s="1338"/>
      <c r="N9" s="1337" t="s">
        <v>17</v>
      </c>
      <c r="O9" s="1344"/>
      <c r="P9" s="1344"/>
      <c r="Q9" s="1338"/>
      <c r="R9" s="1337" t="s">
        <v>18</v>
      </c>
      <c r="S9" s="1344"/>
      <c r="T9" s="1344"/>
      <c r="U9" s="1338"/>
      <c r="V9" s="1345" t="s">
        <v>19</v>
      </c>
      <c r="W9" s="1346"/>
      <c r="X9" s="1354"/>
      <c r="Y9" s="1344"/>
      <c r="Z9" s="1344"/>
      <c r="AA9" s="1338"/>
      <c r="AB9" s="1337"/>
      <c r="AC9" s="1344"/>
      <c r="AD9" s="1344"/>
      <c r="AE9" s="1344"/>
      <c r="AF9" s="1344"/>
      <c r="AG9" s="1338"/>
      <c r="AH9" s="1337" t="s">
        <v>17</v>
      </c>
      <c r="AI9" s="1344"/>
      <c r="AJ9" s="1344"/>
      <c r="AK9" s="1338"/>
      <c r="AL9" s="1337" t="s">
        <v>18</v>
      </c>
      <c r="AM9" s="1344"/>
      <c r="AN9" s="1344"/>
      <c r="AO9" s="1338"/>
      <c r="AP9" s="1345" t="s">
        <v>19</v>
      </c>
      <c r="AQ9" s="1346"/>
      <c r="AR9" s="1344"/>
      <c r="AS9" s="1344"/>
      <c r="AT9" s="1344"/>
      <c r="AU9" s="1338"/>
      <c r="AV9" s="1337"/>
      <c r="AW9" s="1344"/>
      <c r="AX9" s="1344"/>
      <c r="AY9" s="1344"/>
      <c r="AZ9" s="1344"/>
      <c r="BA9" s="1338"/>
      <c r="BB9" s="1337" t="s">
        <v>17</v>
      </c>
      <c r="BC9" s="1344"/>
      <c r="BD9" s="1344"/>
      <c r="BE9" s="1338"/>
      <c r="BF9" s="1337" t="s">
        <v>18</v>
      </c>
      <c r="BG9" s="1344"/>
      <c r="BH9" s="1344"/>
      <c r="BI9" s="1338"/>
      <c r="BJ9" s="1345" t="s">
        <v>19</v>
      </c>
      <c r="BK9" s="1346"/>
      <c r="BL9" s="1354"/>
      <c r="BM9" s="1344"/>
      <c r="BN9" s="1344"/>
      <c r="BO9" s="1338"/>
      <c r="BP9" s="1337"/>
      <c r="BQ9" s="1344"/>
      <c r="BR9" s="1344"/>
      <c r="BS9" s="1344"/>
      <c r="BT9" s="1344"/>
      <c r="BU9" s="1338"/>
      <c r="BV9" s="1337" t="s">
        <v>17</v>
      </c>
      <c r="BW9" s="1344"/>
      <c r="BX9" s="1344"/>
      <c r="BY9" s="1338"/>
      <c r="BZ9" s="1337" t="s">
        <v>18</v>
      </c>
      <c r="CA9" s="1344"/>
      <c r="CB9" s="1344"/>
      <c r="CC9" s="1338"/>
      <c r="CD9" s="1345" t="s">
        <v>19</v>
      </c>
      <c r="CE9" s="1346"/>
      <c r="CF9" s="1354"/>
      <c r="CG9" s="1344"/>
      <c r="CH9" s="1344"/>
      <c r="CI9" s="1338"/>
      <c r="CJ9" s="1337"/>
      <c r="CK9" s="1344"/>
      <c r="CL9" s="1344"/>
      <c r="CM9" s="1344"/>
      <c r="CN9" s="1344"/>
      <c r="CO9" s="1338"/>
      <c r="CP9" s="1337" t="s">
        <v>17</v>
      </c>
      <c r="CQ9" s="1344"/>
      <c r="CR9" s="1344"/>
      <c r="CS9" s="1338"/>
      <c r="CT9" s="1337" t="s">
        <v>18</v>
      </c>
      <c r="CU9" s="1344"/>
      <c r="CV9" s="1344"/>
      <c r="CW9" s="1338"/>
      <c r="CX9" s="1345" t="s">
        <v>19</v>
      </c>
      <c r="CY9" s="1346"/>
      <c r="CZ9" s="1364"/>
      <c r="DA9" s="1365"/>
      <c r="DB9" s="1369"/>
      <c r="DC9" s="1370"/>
      <c r="DD9" s="1333" t="s">
        <v>25</v>
      </c>
      <c r="DE9" s="1334"/>
      <c r="DF9" s="1333" t="s">
        <v>26</v>
      </c>
      <c r="DG9" s="1334"/>
      <c r="DH9" s="1327" t="s">
        <v>17</v>
      </c>
      <c r="DI9" s="1328"/>
      <c r="DJ9" s="1328"/>
      <c r="DK9" s="1332"/>
      <c r="DL9" s="1327" t="s">
        <v>24</v>
      </c>
      <c r="DM9" s="1328"/>
      <c r="DN9" s="1328"/>
      <c r="DO9" s="1328"/>
      <c r="DP9" s="1345"/>
      <c r="DQ9" s="1346"/>
    </row>
    <row r="10" spans="1:121" ht="56.45" customHeight="1" x14ac:dyDescent="0.25">
      <c r="A10" s="1361"/>
      <c r="B10" s="1377"/>
      <c r="C10" s="1380"/>
      <c r="D10" s="1343" t="s">
        <v>20</v>
      </c>
      <c r="E10" s="1342"/>
      <c r="F10" s="1339" t="s">
        <v>21</v>
      </c>
      <c r="G10" s="1340"/>
      <c r="H10" s="1337" t="s">
        <v>27</v>
      </c>
      <c r="I10" s="1338"/>
      <c r="J10" s="1337" t="s">
        <v>22</v>
      </c>
      <c r="K10" s="1338"/>
      <c r="L10" s="1337" t="s">
        <v>23</v>
      </c>
      <c r="M10" s="1338"/>
      <c r="N10" s="1339" t="s">
        <v>22</v>
      </c>
      <c r="O10" s="1340"/>
      <c r="P10" s="1339" t="s">
        <v>23</v>
      </c>
      <c r="Q10" s="1340"/>
      <c r="R10" s="1339" t="s">
        <v>22</v>
      </c>
      <c r="S10" s="1340"/>
      <c r="T10" s="1339" t="s">
        <v>23</v>
      </c>
      <c r="U10" s="1340"/>
      <c r="V10" s="1337"/>
      <c r="W10" s="1347"/>
      <c r="X10" s="1341" t="s">
        <v>20</v>
      </c>
      <c r="Y10" s="1342"/>
      <c r="Z10" s="1339" t="s">
        <v>21</v>
      </c>
      <c r="AA10" s="1340"/>
      <c r="AB10" s="1337" t="s">
        <v>27</v>
      </c>
      <c r="AC10" s="1338"/>
      <c r="AD10" s="1337" t="s">
        <v>22</v>
      </c>
      <c r="AE10" s="1338"/>
      <c r="AF10" s="1337" t="s">
        <v>23</v>
      </c>
      <c r="AG10" s="1338"/>
      <c r="AH10" s="1339" t="s">
        <v>22</v>
      </c>
      <c r="AI10" s="1340"/>
      <c r="AJ10" s="1339" t="s">
        <v>23</v>
      </c>
      <c r="AK10" s="1340"/>
      <c r="AL10" s="1339" t="s">
        <v>22</v>
      </c>
      <c r="AM10" s="1340"/>
      <c r="AN10" s="1339" t="s">
        <v>23</v>
      </c>
      <c r="AO10" s="1340"/>
      <c r="AP10" s="1337"/>
      <c r="AQ10" s="1347"/>
      <c r="AR10" s="1343" t="s">
        <v>20</v>
      </c>
      <c r="AS10" s="1342"/>
      <c r="AT10" s="1339" t="s">
        <v>21</v>
      </c>
      <c r="AU10" s="1340"/>
      <c r="AV10" s="1337" t="s">
        <v>27</v>
      </c>
      <c r="AW10" s="1338"/>
      <c r="AX10" s="1337" t="s">
        <v>22</v>
      </c>
      <c r="AY10" s="1338"/>
      <c r="AZ10" s="1337" t="s">
        <v>23</v>
      </c>
      <c r="BA10" s="1338"/>
      <c r="BB10" s="1339" t="s">
        <v>22</v>
      </c>
      <c r="BC10" s="1340"/>
      <c r="BD10" s="1339" t="s">
        <v>23</v>
      </c>
      <c r="BE10" s="1340"/>
      <c r="BF10" s="1339" t="s">
        <v>22</v>
      </c>
      <c r="BG10" s="1340"/>
      <c r="BH10" s="1339" t="s">
        <v>23</v>
      </c>
      <c r="BI10" s="1340"/>
      <c r="BJ10" s="1337"/>
      <c r="BK10" s="1347"/>
      <c r="BL10" s="1341" t="s">
        <v>20</v>
      </c>
      <c r="BM10" s="1342"/>
      <c r="BN10" s="1339" t="s">
        <v>21</v>
      </c>
      <c r="BO10" s="1340"/>
      <c r="BP10" s="1337" t="s">
        <v>27</v>
      </c>
      <c r="BQ10" s="1338"/>
      <c r="BR10" s="1337" t="s">
        <v>22</v>
      </c>
      <c r="BS10" s="1338"/>
      <c r="BT10" s="1337" t="s">
        <v>23</v>
      </c>
      <c r="BU10" s="1338"/>
      <c r="BV10" s="1339" t="s">
        <v>22</v>
      </c>
      <c r="BW10" s="1340"/>
      <c r="BX10" s="1339" t="s">
        <v>23</v>
      </c>
      <c r="BY10" s="1340"/>
      <c r="BZ10" s="1339" t="s">
        <v>22</v>
      </c>
      <c r="CA10" s="1340"/>
      <c r="CB10" s="1339" t="s">
        <v>23</v>
      </c>
      <c r="CC10" s="1340"/>
      <c r="CD10" s="1337"/>
      <c r="CE10" s="1347"/>
      <c r="CF10" s="1341" t="s">
        <v>20</v>
      </c>
      <c r="CG10" s="1342"/>
      <c r="CH10" s="1339" t="s">
        <v>21</v>
      </c>
      <c r="CI10" s="1340"/>
      <c r="CJ10" s="1337" t="s">
        <v>27</v>
      </c>
      <c r="CK10" s="1338"/>
      <c r="CL10" s="1337" t="s">
        <v>22</v>
      </c>
      <c r="CM10" s="1338"/>
      <c r="CN10" s="1337" t="s">
        <v>23</v>
      </c>
      <c r="CO10" s="1338"/>
      <c r="CP10" s="1339" t="s">
        <v>22</v>
      </c>
      <c r="CQ10" s="1340"/>
      <c r="CR10" s="1339" t="s">
        <v>23</v>
      </c>
      <c r="CS10" s="1340"/>
      <c r="CT10" s="1339" t="s">
        <v>22</v>
      </c>
      <c r="CU10" s="1340"/>
      <c r="CV10" s="1339" t="s">
        <v>23</v>
      </c>
      <c r="CW10" s="1340"/>
      <c r="CX10" s="1337"/>
      <c r="CY10" s="1347"/>
      <c r="CZ10" s="1366"/>
      <c r="DA10" s="1336"/>
      <c r="DB10" s="1371"/>
      <c r="DC10" s="1372"/>
      <c r="DD10" s="1335"/>
      <c r="DE10" s="1336"/>
      <c r="DF10" s="1335"/>
      <c r="DG10" s="1336"/>
      <c r="DH10" s="1327" t="s">
        <v>22</v>
      </c>
      <c r="DI10" s="1332"/>
      <c r="DJ10" s="1327" t="s">
        <v>23</v>
      </c>
      <c r="DK10" s="1332"/>
      <c r="DL10" s="1327" t="s">
        <v>22</v>
      </c>
      <c r="DM10" s="1332"/>
      <c r="DN10" s="1327" t="s">
        <v>23</v>
      </c>
      <c r="DO10" s="1328"/>
      <c r="DP10" s="1337"/>
      <c r="DQ10" s="1347"/>
    </row>
    <row r="11" spans="1:121" ht="14.45" customHeight="1" x14ac:dyDescent="0.25">
      <c r="A11" s="1361"/>
      <c r="B11" s="1377"/>
      <c r="C11" s="1380"/>
      <c r="D11" s="602" t="s">
        <v>28</v>
      </c>
      <c r="E11" s="30" t="s">
        <v>29</v>
      </c>
      <c r="F11" s="31" t="s">
        <v>28</v>
      </c>
      <c r="G11" s="32" t="s">
        <v>29</v>
      </c>
      <c r="H11" s="27" t="s">
        <v>28</v>
      </c>
      <c r="I11" s="27" t="s">
        <v>30</v>
      </c>
      <c r="J11" s="27" t="s">
        <v>28</v>
      </c>
      <c r="K11" s="27" t="s">
        <v>30</v>
      </c>
      <c r="L11" s="27" t="s">
        <v>28</v>
      </c>
      <c r="M11" s="31" t="s">
        <v>30</v>
      </c>
      <c r="N11" s="27" t="s">
        <v>28</v>
      </c>
      <c r="O11" s="33" t="s">
        <v>30</v>
      </c>
      <c r="P11" s="27" t="s">
        <v>28</v>
      </c>
      <c r="Q11" s="31" t="s">
        <v>30</v>
      </c>
      <c r="R11" s="28" t="s">
        <v>28</v>
      </c>
      <c r="S11" s="27" t="s">
        <v>30</v>
      </c>
      <c r="T11" s="27" t="s">
        <v>28</v>
      </c>
      <c r="U11" s="34" t="s">
        <v>30</v>
      </c>
      <c r="V11" s="28" t="s">
        <v>28</v>
      </c>
      <c r="W11" s="35" t="s">
        <v>30</v>
      </c>
      <c r="X11" s="29" t="s">
        <v>28</v>
      </c>
      <c r="Y11" s="30" t="s">
        <v>29</v>
      </c>
      <c r="Z11" s="31" t="s">
        <v>28</v>
      </c>
      <c r="AA11" s="32" t="s">
        <v>29</v>
      </c>
      <c r="AB11" s="27" t="s">
        <v>28</v>
      </c>
      <c r="AC11" s="27" t="s">
        <v>30</v>
      </c>
      <c r="AD11" s="27" t="s">
        <v>28</v>
      </c>
      <c r="AE11" s="27" t="s">
        <v>30</v>
      </c>
      <c r="AF11" s="27" t="s">
        <v>28</v>
      </c>
      <c r="AG11" s="31" t="s">
        <v>30</v>
      </c>
      <c r="AH11" s="27" t="s">
        <v>28</v>
      </c>
      <c r="AI11" s="752" t="s">
        <v>30</v>
      </c>
      <c r="AJ11" s="27" t="s">
        <v>28</v>
      </c>
      <c r="AK11" s="31" t="s">
        <v>30</v>
      </c>
      <c r="AL11" s="28" t="s">
        <v>28</v>
      </c>
      <c r="AM11" s="27" t="s">
        <v>30</v>
      </c>
      <c r="AN11" s="27" t="s">
        <v>28</v>
      </c>
      <c r="AO11" s="34" t="s">
        <v>30</v>
      </c>
      <c r="AP11" s="28" t="s">
        <v>28</v>
      </c>
      <c r="AQ11" s="35" t="s">
        <v>30</v>
      </c>
      <c r="AR11" s="602" t="s">
        <v>28</v>
      </c>
      <c r="AS11" s="30" t="s">
        <v>29</v>
      </c>
      <c r="AT11" s="31" t="s">
        <v>28</v>
      </c>
      <c r="AU11" s="32" t="s">
        <v>29</v>
      </c>
      <c r="AV11" s="27" t="s">
        <v>28</v>
      </c>
      <c r="AW11" s="27" t="s">
        <v>30</v>
      </c>
      <c r="AX11" s="27" t="s">
        <v>28</v>
      </c>
      <c r="AY11" s="27" t="s">
        <v>30</v>
      </c>
      <c r="AZ11" s="27" t="s">
        <v>28</v>
      </c>
      <c r="BA11" s="31" t="s">
        <v>30</v>
      </c>
      <c r="BB11" s="27" t="s">
        <v>28</v>
      </c>
      <c r="BC11" s="33" t="s">
        <v>30</v>
      </c>
      <c r="BD11" s="27" t="s">
        <v>28</v>
      </c>
      <c r="BE11" s="31" t="s">
        <v>30</v>
      </c>
      <c r="BF11" s="28" t="s">
        <v>28</v>
      </c>
      <c r="BG11" s="27" t="s">
        <v>30</v>
      </c>
      <c r="BH11" s="27" t="s">
        <v>28</v>
      </c>
      <c r="BI11" s="34" t="s">
        <v>30</v>
      </c>
      <c r="BJ11" s="28" t="s">
        <v>28</v>
      </c>
      <c r="BK11" s="824" t="s">
        <v>30</v>
      </c>
      <c r="BL11" s="29" t="s">
        <v>28</v>
      </c>
      <c r="BM11" s="30" t="s">
        <v>29</v>
      </c>
      <c r="BN11" s="31" t="s">
        <v>28</v>
      </c>
      <c r="BO11" s="32" t="s">
        <v>29</v>
      </c>
      <c r="BP11" s="27" t="s">
        <v>28</v>
      </c>
      <c r="BQ11" s="27" t="s">
        <v>30</v>
      </c>
      <c r="BR11" s="27" t="s">
        <v>28</v>
      </c>
      <c r="BS11" s="27" t="s">
        <v>30</v>
      </c>
      <c r="BT11" s="27" t="s">
        <v>28</v>
      </c>
      <c r="BU11" s="31" t="s">
        <v>30</v>
      </c>
      <c r="BV11" s="27" t="s">
        <v>28</v>
      </c>
      <c r="BW11" s="752" t="s">
        <v>30</v>
      </c>
      <c r="BX11" s="27" t="s">
        <v>28</v>
      </c>
      <c r="BY11" s="31" t="s">
        <v>30</v>
      </c>
      <c r="BZ11" s="28" t="s">
        <v>28</v>
      </c>
      <c r="CA11" s="1104" t="s">
        <v>30</v>
      </c>
      <c r="CB11" s="27" t="s">
        <v>28</v>
      </c>
      <c r="CC11" s="34" t="s">
        <v>30</v>
      </c>
      <c r="CD11" s="28" t="s">
        <v>28</v>
      </c>
      <c r="CE11" s="35" t="s">
        <v>30</v>
      </c>
      <c r="CF11" s="29" t="s">
        <v>28</v>
      </c>
      <c r="CG11" s="1148" t="s">
        <v>29</v>
      </c>
      <c r="CH11" s="31" t="s">
        <v>28</v>
      </c>
      <c r="CI11" s="32" t="s">
        <v>29</v>
      </c>
      <c r="CJ11" s="27" t="s">
        <v>28</v>
      </c>
      <c r="CK11" s="27" t="s">
        <v>30</v>
      </c>
      <c r="CL11" s="27" t="s">
        <v>28</v>
      </c>
      <c r="CM11" s="27" t="s">
        <v>30</v>
      </c>
      <c r="CN11" s="27" t="s">
        <v>28</v>
      </c>
      <c r="CO11" s="31" t="s">
        <v>30</v>
      </c>
      <c r="CP11" s="27" t="s">
        <v>28</v>
      </c>
      <c r="CQ11" s="33" t="s">
        <v>30</v>
      </c>
      <c r="CR11" s="27" t="s">
        <v>28</v>
      </c>
      <c r="CS11" s="31" t="s">
        <v>30</v>
      </c>
      <c r="CT11" s="28" t="s">
        <v>28</v>
      </c>
      <c r="CU11" s="27" t="s">
        <v>30</v>
      </c>
      <c r="CV11" s="27" t="s">
        <v>28</v>
      </c>
      <c r="CW11" s="34" t="s">
        <v>30</v>
      </c>
      <c r="CX11" s="28" t="s">
        <v>28</v>
      </c>
      <c r="CY11" s="35" t="s">
        <v>30</v>
      </c>
      <c r="CZ11" s="1329" t="s">
        <v>99</v>
      </c>
      <c r="DA11" s="1322"/>
      <c r="DB11" s="1330" t="s">
        <v>99</v>
      </c>
      <c r="DC11" s="1331"/>
      <c r="DD11" s="1321" t="s">
        <v>99</v>
      </c>
      <c r="DE11" s="1322"/>
      <c r="DF11" s="1321" t="s">
        <v>99</v>
      </c>
      <c r="DG11" s="1322"/>
      <c r="DH11" s="1321" t="s">
        <v>99</v>
      </c>
      <c r="DI11" s="1322"/>
      <c r="DJ11" s="1321" t="s">
        <v>99</v>
      </c>
      <c r="DK11" s="1322"/>
      <c r="DL11" s="1321" t="s">
        <v>99</v>
      </c>
      <c r="DM11" s="1322"/>
      <c r="DN11" s="1321" t="s">
        <v>99</v>
      </c>
      <c r="DO11" s="1322"/>
      <c r="DP11" s="1321" t="s">
        <v>99</v>
      </c>
      <c r="DQ11" s="1322"/>
    </row>
    <row r="12" spans="1:121" ht="30.75" thickBot="1" x14ac:dyDescent="0.3">
      <c r="A12" s="1362"/>
      <c r="B12" s="1378"/>
      <c r="C12" s="1381"/>
      <c r="D12" s="603" t="s">
        <v>31</v>
      </c>
      <c r="E12" s="604" t="s">
        <v>31</v>
      </c>
      <c r="F12" s="605" t="s">
        <v>32</v>
      </c>
      <c r="G12" s="606" t="s">
        <v>32</v>
      </c>
      <c r="H12" s="607" t="s">
        <v>33</v>
      </c>
      <c r="I12" s="608" t="s">
        <v>33</v>
      </c>
      <c r="J12" s="609" t="s">
        <v>33</v>
      </c>
      <c r="K12" s="607" t="s">
        <v>33</v>
      </c>
      <c r="L12" s="607" t="s">
        <v>33</v>
      </c>
      <c r="M12" s="608" t="s">
        <v>33</v>
      </c>
      <c r="N12" s="610" t="s">
        <v>33</v>
      </c>
      <c r="O12" s="611" t="s">
        <v>33</v>
      </c>
      <c r="P12" s="609" t="s">
        <v>33</v>
      </c>
      <c r="Q12" s="608" t="s">
        <v>33</v>
      </c>
      <c r="R12" s="609" t="s">
        <v>33</v>
      </c>
      <c r="S12" s="607" t="s">
        <v>33</v>
      </c>
      <c r="T12" s="607" t="s">
        <v>33</v>
      </c>
      <c r="U12" s="612" t="s">
        <v>33</v>
      </c>
      <c r="V12" s="613" t="s">
        <v>33</v>
      </c>
      <c r="W12" s="614" t="s">
        <v>33</v>
      </c>
      <c r="X12" s="603" t="s">
        <v>31</v>
      </c>
      <c r="Y12" s="604" t="s">
        <v>31</v>
      </c>
      <c r="Z12" s="605" t="s">
        <v>32</v>
      </c>
      <c r="AA12" s="606" t="s">
        <v>32</v>
      </c>
      <c r="AB12" s="607" t="s">
        <v>33</v>
      </c>
      <c r="AC12" s="608" t="s">
        <v>33</v>
      </c>
      <c r="AD12" s="609" t="s">
        <v>33</v>
      </c>
      <c r="AE12" s="607" t="s">
        <v>33</v>
      </c>
      <c r="AF12" s="607" t="s">
        <v>33</v>
      </c>
      <c r="AG12" s="608" t="s">
        <v>33</v>
      </c>
      <c r="AH12" s="610" t="s">
        <v>33</v>
      </c>
      <c r="AI12" s="753" t="s">
        <v>33</v>
      </c>
      <c r="AJ12" s="609" t="s">
        <v>33</v>
      </c>
      <c r="AK12" s="608" t="s">
        <v>33</v>
      </c>
      <c r="AL12" s="609" t="s">
        <v>33</v>
      </c>
      <c r="AM12" s="607" t="s">
        <v>33</v>
      </c>
      <c r="AN12" s="607" t="s">
        <v>33</v>
      </c>
      <c r="AO12" s="612" t="s">
        <v>33</v>
      </c>
      <c r="AP12" s="613" t="s">
        <v>33</v>
      </c>
      <c r="AQ12" s="614" t="s">
        <v>33</v>
      </c>
      <c r="AR12" s="775" t="s">
        <v>31</v>
      </c>
      <c r="AS12" s="604" t="s">
        <v>31</v>
      </c>
      <c r="AT12" s="605" t="s">
        <v>32</v>
      </c>
      <c r="AU12" s="606" t="s">
        <v>32</v>
      </c>
      <c r="AV12" s="607" t="s">
        <v>33</v>
      </c>
      <c r="AW12" s="608" t="s">
        <v>33</v>
      </c>
      <c r="AX12" s="609" t="s">
        <v>33</v>
      </c>
      <c r="AY12" s="607" t="s">
        <v>33</v>
      </c>
      <c r="AZ12" s="607" t="s">
        <v>33</v>
      </c>
      <c r="BA12" s="608" t="s">
        <v>33</v>
      </c>
      <c r="BB12" s="610" t="s">
        <v>33</v>
      </c>
      <c r="BC12" s="611" t="s">
        <v>33</v>
      </c>
      <c r="BD12" s="609" t="s">
        <v>33</v>
      </c>
      <c r="BE12" s="608" t="s">
        <v>33</v>
      </c>
      <c r="BF12" s="609" t="s">
        <v>33</v>
      </c>
      <c r="BG12" s="607" t="s">
        <v>33</v>
      </c>
      <c r="BH12" s="607" t="s">
        <v>33</v>
      </c>
      <c r="BI12" s="612" t="s">
        <v>33</v>
      </c>
      <c r="BJ12" s="613" t="s">
        <v>33</v>
      </c>
      <c r="BK12" s="825" t="s">
        <v>33</v>
      </c>
      <c r="BL12" s="603" t="s">
        <v>31</v>
      </c>
      <c r="BM12" s="604" t="s">
        <v>31</v>
      </c>
      <c r="BN12" s="605" t="s">
        <v>32</v>
      </c>
      <c r="BO12" s="606" t="s">
        <v>32</v>
      </c>
      <c r="BP12" s="607" t="s">
        <v>33</v>
      </c>
      <c r="BQ12" s="608" t="s">
        <v>33</v>
      </c>
      <c r="BR12" s="609" t="s">
        <v>33</v>
      </c>
      <c r="BS12" s="607" t="s">
        <v>33</v>
      </c>
      <c r="BT12" s="607" t="s">
        <v>33</v>
      </c>
      <c r="BU12" s="608" t="s">
        <v>33</v>
      </c>
      <c r="BV12" s="610" t="s">
        <v>33</v>
      </c>
      <c r="BW12" s="753" t="s">
        <v>33</v>
      </c>
      <c r="BX12" s="609" t="s">
        <v>33</v>
      </c>
      <c r="BY12" s="608" t="s">
        <v>33</v>
      </c>
      <c r="BZ12" s="609" t="s">
        <v>33</v>
      </c>
      <c r="CA12" s="1105" t="s">
        <v>33</v>
      </c>
      <c r="CB12" s="607" t="s">
        <v>33</v>
      </c>
      <c r="CC12" s="612" t="s">
        <v>33</v>
      </c>
      <c r="CD12" s="613" t="s">
        <v>33</v>
      </c>
      <c r="CE12" s="614" t="s">
        <v>33</v>
      </c>
      <c r="CF12" s="603" t="s">
        <v>31</v>
      </c>
      <c r="CG12" s="1149" t="s">
        <v>31</v>
      </c>
      <c r="CH12" s="605" t="s">
        <v>32</v>
      </c>
      <c r="CI12" s="606" t="s">
        <v>32</v>
      </c>
      <c r="CJ12" s="607" t="s">
        <v>33</v>
      </c>
      <c r="CK12" s="608" t="s">
        <v>33</v>
      </c>
      <c r="CL12" s="609" t="s">
        <v>33</v>
      </c>
      <c r="CM12" s="607" t="s">
        <v>33</v>
      </c>
      <c r="CN12" s="607" t="s">
        <v>33</v>
      </c>
      <c r="CO12" s="608" t="s">
        <v>33</v>
      </c>
      <c r="CP12" s="610" t="s">
        <v>33</v>
      </c>
      <c r="CQ12" s="611" t="s">
        <v>33</v>
      </c>
      <c r="CR12" s="609" t="s">
        <v>33</v>
      </c>
      <c r="CS12" s="608" t="s">
        <v>33</v>
      </c>
      <c r="CT12" s="609" t="s">
        <v>33</v>
      </c>
      <c r="CU12" s="607" t="s">
        <v>33</v>
      </c>
      <c r="CV12" s="607" t="s">
        <v>33</v>
      </c>
      <c r="CW12" s="612" t="s">
        <v>33</v>
      </c>
      <c r="CX12" s="613" t="s">
        <v>33</v>
      </c>
      <c r="CY12" s="614" t="s">
        <v>33</v>
      </c>
      <c r="CZ12" s="615" t="s">
        <v>35</v>
      </c>
      <c r="DA12" s="39" t="s">
        <v>32</v>
      </c>
      <c r="DB12" s="1025" t="s">
        <v>34</v>
      </c>
      <c r="DC12" s="1026" t="s">
        <v>32</v>
      </c>
      <c r="DD12" s="37" t="s">
        <v>34</v>
      </c>
      <c r="DE12" s="40" t="s">
        <v>32</v>
      </c>
      <c r="DF12" s="36" t="s">
        <v>34</v>
      </c>
      <c r="DG12" s="36" t="s">
        <v>32</v>
      </c>
      <c r="DH12" s="37" t="s">
        <v>34</v>
      </c>
      <c r="DI12" s="36" t="s">
        <v>32</v>
      </c>
      <c r="DJ12" s="36" t="s">
        <v>34</v>
      </c>
      <c r="DK12" s="36" t="s">
        <v>32</v>
      </c>
      <c r="DL12" s="37" t="s">
        <v>34</v>
      </c>
      <c r="DM12" s="36" t="s">
        <v>32</v>
      </c>
      <c r="DN12" s="36" t="s">
        <v>34</v>
      </c>
      <c r="DO12" s="38" t="s">
        <v>32</v>
      </c>
      <c r="DP12" s="38" t="s">
        <v>34</v>
      </c>
      <c r="DQ12" s="41" t="s">
        <v>32</v>
      </c>
    </row>
    <row r="13" spans="1:121" ht="15.75" thickBot="1" x14ac:dyDescent="0.3">
      <c r="A13" s="26"/>
      <c r="B13" s="42"/>
      <c r="C13" s="43"/>
      <c r="D13" s="44"/>
      <c r="E13" s="45"/>
      <c r="F13" s="15"/>
      <c r="G13" s="46"/>
      <c r="H13" s="42"/>
      <c r="I13" s="47"/>
      <c r="J13" s="43"/>
      <c r="K13" s="43"/>
      <c r="L13" s="43"/>
      <c r="M13" s="47"/>
      <c r="N13" s="48"/>
      <c r="O13" s="49"/>
      <c r="P13" s="43"/>
      <c r="Q13" s="47"/>
      <c r="R13" s="628"/>
      <c r="S13" s="629"/>
      <c r="T13" s="43"/>
      <c r="U13" s="50"/>
      <c r="V13" s="43"/>
      <c r="W13" s="43"/>
      <c r="X13" s="44"/>
      <c r="Y13" s="45"/>
      <c r="Z13" s="15"/>
      <c r="AA13" s="46"/>
      <c r="AB13" s="42"/>
      <c r="AC13" s="47"/>
      <c r="AD13" s="43"/>
      <c r="AE13" s="43"/>
      <c r="AF13" s="43"/>
      <c r="AG13" s="47"/>
      <c r="AH13" s="48"/>
      <c r="AI13" s="754"/>
      <c r="AJ13" s="43"/>
      <c r="AK13" s="47"/>
      <c r="AL13" s="43"/>
      <c r="AM13" s="43"/>
      <c r="AN13" s="42"/>
      <c r="AO13" s="50"/>
      <c r="AP13" s="43"/>
      <c r="AQ13" s="53"/>
      <c r="AR13" s="45"/>
      <c r="AS13" s="45"/>
      <c r="AT13" s="15"/>
      <c r="AU13" s="46"/>
      <c r="AV13" s="42"/>
      <c r="AW13" s="47"/>
      <c r="AX13" s="43"/>
      <c r="AY13" s="43"/>
      <c r="AZ13" s="43"/>
      <c r="BA13" s="47"/>
      <c r="BB13" s="48"/>
      <c r="BC13" s="51"/>
      <c r="BD13" s="43"/>
      <c r="BE13" s="47"/>
      <c r="BF13" s="43"/>
      <c r="BG13" s="43"/>
      <c r="BH13" s="42"/>
      <c r="BI13" s="50"/>
      <c r="BJ13" s="43"/>
      <c r="BK13" s="826"/>
      <c r="BL13" s="44"/>
      <c r="BM13" s="45"/>
      <c r="BN13" s="15"/>
      <c r="BO13" s="46"/>
      <c r="BP13" s="42"/>
      <c r="BQ13" s="47"/>
      <c r="BR13" s="43"/>
      <c r="BS13" s="43"/>
      <c r="BT13" s="43"/>
      <c r="BU13" s="47"/>
      <c r="BV13" s="48"/>
      <c r="BW13" s="754"/>
      <c r="BX13" s="43"/>
      <c r="BY13" s="47"/>
      <c r="BZ13" s="43"/>
      <c r="CA13" s="1106"/>
      <c r="CB13" s="42"/>
      <c r="CC13" s="50"/>
      <c r="CD13" s="43"/>
      <c r="CE13" s="43"/>
      <c r="CF13" s="44"/>
      <c r="CG13" s="1150"/>
      <c r="CH13" s="15"/>
      <c r="CI13" s="52"/>
      <c r="CJ13" s="43"/>
      <c r="CK13" s="47"/>
      <c r="CL13" s="43"/>
      <c r="CM13" s="43"/>
      <c r="CN13" s="43"/>
      <c r="CO13" s="47"/>
      <c r="CP13" s="48"/>
      <c r="CQ13" s="51"/>
      <c r="CR13" s="43"/>
      <c r="CS13" s="47"/>
      <c r="CT13" s="43"/>
      <c r="CU13" s="43"/>
      <c r="CV13" s="43"/>
      <c r="CW13" s="50"/>
      <c r="CX13" s="43"/>
      <c r="CY13" s="53"/>
      <c r="CZ13" s="56"/>
      <c r="DA13" s="57"/>
      <c r="DB13" s="1027"/>
      <c r="DC13" s="1028"/>
      <c r="DD13" s="55"/>
      <c r="DE13" s="59"/>
      <c r="DF13" s="55"/>
      <c r="DG13" s="58"/>
      <c r="DH13" s="55"/>
      <c r="DI13" s="55"/>
      <c r="DJ13" s="54"/>
      <c r="DK13" s="58"/>
      <c r="DL13" s="55"/>
      <c r="DM13" s="55"/>
      <c r="DN13" s="55"/>
      <c r="DO13" s="55"/>
      <c r="DP13" s="54"/>
      <c r="DQ13" s="60"/>
    </row>
    <row r="14" spans="1:121" x14ac:dyDescent="0.25">
      <c r="A14" s="1310" t="s">
        <v>36</v>
      </c>
      <c r="B14" s="1323" t="s">
        <v>37</v>
      </c>
      <c r="C14" s="1324"/>
      <c r="D14" s="61">
        <v>873.2</v>
      </c>
      <c r="E14" s="62">
        <v>871.6</v>
      </c>
      <c r="F14" s="62">
        <v>8.0280226902885943</v>
      </c>
      <c r="G14" s="62">
        <v>8.0085235417355829</v>
      </c>
      <c r="H14" s="63" t="s">
        <v>38</v>
      </c>
      <c r="I14" s="64" t="s">
        <v>38</v>
      </c>
      <c r="J14" s="65">
        <v>297590</v>
      </c>
      <c r="K14" s="66">
        <v>319490.31</v>
      </c>
      <c r="L14" s="67" t="s">
        <v>38</v>
      </c>
      <c r="M14" s="68" t="s">
        <v>38</v>
      </c>
      <c r="N14" s="65">
        <v>291722</v>
      </c>
      <c r="O14" s="65">
        <v>314056.31</v>
      </c>
      <c r="P14" s="63" t="s">
        <v>38</v>
      </c>
      <c r="Q14" s="64" t="s">
        <v>38</v>
      </c>
      <c r="R14" s="65">
        <v>5868</v>
      </c>
      <c r="S14" s="69">
        <v>5434</v>
      </c>
      <c r="T14" s="616" t="s">
        <v>38</v>
      </c>
      <c r="U14" s="64" t="s">
        <v>38</v>
      </c>
      <c r="V14" s="69">
        <v>340.80393953275308</v>
      </c>
      <c r="W14" s="69">
        <v>366.55611519045431</v>
      </c>
      <c r="X14" s="848">
        <v>883.50000000000011</v>
      </c>
      <c r="Y14" s="755">
        <v>870.4</v>
      </c>
      <c r="Z14" s="755">
        <v>8.0487204948573829</v>
      </c>
      <c r="AA14" s="755">
        <v>7.9196389576357547</v>
      </c>
      <c r="AB14" s="849" t="s">
        <v>38</v>
      </c>
      <c r="AC14" s="850" t="s">
        <v>38</v>
      </c>
      <c r="AD14" s="851">
        <v>309421</v>
      </c>
      <c r="AE14" s="755">
        <v>277986.68</v>
      </c>
      <c r="AF14" s="852" t="s">
        <v>38</v>
      </c>
      <c r="AG14" s="853" t="s">
        <v>38</v>
      </c>
      <c r="AH14" s="854">
        <v>303488</v>
      </c>
      <c r="AI14" s="755">
        <v>271117.68</v>
      </c>
      <c r="AJ14" s="849" t="s">
        <v>38</v>
      </c>
      <c r="AK14" s="850" t="s">
        <v>38</v>
      </c>
      <c r="AL14" s="854">
        <v>5933</v>
      </c>
      <c r="AM14" s="755">
        <v>6869</v>
      </c>
      <c r="AN14" s="849" t="s">
        <v>38</v>
      </c>
      <c r="AO14" s="850" t="s">
        <v>38</v>
      </c>
      <c r="AP14" s="855">
        <v>350.2218449349179</v>
      </c>
      <c r="AQ14" s="856">
        <v>319.37807904411767</v>
      </c>
      <c r="AR14" s="61">
        <v>845.3</v>
      </c>
      <c r="AS14" s="62">
        <v>845.09999999999991</v>
      </c>
      <c r="AT14" s="646">
        <v>7.6567028985507241E-2</v>
      </c>
      <c r="AU14" s="646">
        <v>7.6548913043478259E-2</v>
      </c>
      <c r="AV14" s="63" t="s">
        <v>38</v>
      </c>
      <c r="AW14" s="64" t="s">
        <v>38</v>
      </c>
      <c r="AX14" s="70">
        <v>324113.60000000003</v>
      </c>
      <c r="AY14" s="71">
        <v>338818.79000000004</v>
      </c>
      <c r="AZ14" s="67" t="s">
        <v>38</v>
      </c>
      <c r="BA14" s="68" t="s">
        <v>38</v>
      </c>
      <c r="BB14" s="65">
        <v>318115.60000000003</v>
      </c>
      <c r="BC14" s="71">
        <v>332184.49000000005</v>
      </c>
      <c r="BD14" s="63" t="s">
        <v>38</v>
      </c>
      <c r="BE14" s="64" t="s">
        <v>38</v>
      </c>
      <c r="BF14" s="65">
        <v>5998</v>
      </c>
      <c r="BG14" s="71">
        <v>6634.3</v>
      </c>
      <c r="BH14" s="63" t="s">
        <v>38</v>
      </c>
      <c r="BI14" s="64" t="s">
        <v>38</v>
      </c>
      <c r="BJ14" s="69">
        <v>383.43026144564067</v>
      </c>
      <c r="BK14" s="827">
        <v>400.9215359129098</v>
      </c>
      <c r="BL14" s="61">
        <v>817.9</v>
      </c>
      <c r="BM14" s="62">
        <v>810.4</v>
      </c>
      <c r="BN14" s="646">
        <v>7.3308894047629719E-2</v>
      </c>
      <c r="BO14" s="646">
        <v>7.2636664306393359E-2</v>
      </c>
      <c r="BP14" s="63" t="s">
        <v>38</v>
      </c>
      <c r="BQ14" s="64" t="s">
        <v>38</v>
      </c>
      <c r="BR14" s="70">
        <v>322835.40000000002</v>
      </c>
      <c r="BS14" s="71">
        <v>331357.95</v>
      </c>
      <c r="BT14" s="67" t="s">
        <v>38</v>
      </c>
      <c r="BU14" s="68" t="s">
        <v>38</v>
      </c>
      <c r="BV14" s="65">
        <v>316837.40000000002</v>
      </c>
      <c r="BW14" s="1107">
        <v>324365.24</v>
      </c>
      <c r="BX14" s="63" t="s">
        <v>38</v>
      </c>
      <c r="BY14" s="64" t="s">
        <v>38</v>
      </c>
      <c r="BZ14" s="65">
        <v>5998</v>
      </c>
      <c r="CA14" s="1107">
        <v>6992.71</v>
      </c>
      <c r="CB14" s="63" t="s">
        <v>38</v>
      </c>
      <c r="CC14" s="64" t="s">
        <v>38</v>
      </c>
      <c r="CD14" s="69">
        <v>394.71255654725519</v>
      </c>
      <c r="CE14" s="69">
        <v>408.88197186574536</v>
      </c>
      <c r="CF14" s="61">
        <f>BL14+AR14+X14+D14</f>
        <v>3419.8999999999996</v>
      </c>
      <c r="CG14" s="1151">
        <f>BM14+AS14+Y14+E14</f>
        <v>3397.5</v>
      </c>
      <c r="CH14" s="646">
        <f>CF14/44102.6</f>
        <v>7.7544181068689821E-2</v>
      </c>
      <c r="CI14" s="633">
        <f>CG14/44102.6</f>
        <v>7.7036274505357966E-2</v>
      </c>
      <c r="CJ14" s="67" t="s">
        <v>38</v>
      </c>
      <c r="CK14" s="68" t="s">
        <v>38</v>
      </c>
      <c r="CL14" s="65">
        <f>BR14+AX14+AD14+J14</f>
        <v>1253960</v>
      </c>
      <c r="CM14" s="72">
        <f>BS14+AY14+AE14+K14</f>
        <v>1267653.73</v>
      </c>
      <c r="CN14" s="73" t="s">
        <v>38</v>
      </c>
      <c r="CO14" s="68" t="s">
        <v>38</v>
      </c>
      <c r="CP14" s="65">
        <f>BV14+BB14+AH14+N14</f>
        <v>1230163</v>
      </c>
      <c r="CQ14" s="71">
        <f>BW14+BC14+AI14+O14</f>
        <v>1241723.72</v>
      </c>
      <c r="CR14" s="67" t="s">
        <v>38</v>
      </c>
      <c r="CS14" s="68" t="s">
        <v>38</v>
      </c>
      <c r="CT14" s="65">
        <f>BZ14+BF14+AL14+R14</f>
        <v>23797</v>
      </c>
      <c r="CU14" s="71">
        <f>CA14+BG14+AM14+S14</f>
        <v>25930.010000000002</v>
      </c>
      <c r="CV14" s="67" t="s">
        <v>38</v>
      </c>
      <c r="CW14" s="68" t="s">
        <v>38</v>
      </c>
      <c r="CX14" s="65">
        <f>CL14/CF14</f>
        <v>366.66569197929766</v>
      </c>
      <c r="CY14" s="74">
        <f>CM14/CG14</f>
        <v>373.11368064753492</v>
      </c>
      <c r="CZ14" s="78">
        <f>CG14-CF14</f>
        <v>-22.399999999999636</v>
      </c>
      <c r="DA14" s="633">
        <f>CZ14/CF14</f>
        <v>-6.5498991198572002E-3</v>
      </c>
      <c r="DB14" s="849" t="s">
        <v>38</v>
      </c>
      <c r="DC14" s="850" t="s">
        <v>38</v>
      </c>
      <c r="DD14" s="69">
        <f>CM14-CL14</f>
        <v>13693.729999999981</v>
      </c>
      <c r="DE14" s="646">
        <f>DD14/CL14</f>
        <v>1.0920388210150228E-2</v>
      </c>
      <c r="DF14" s="73" t="s">
        <v>38</v>
      </c>
      <c r="DG14" s="79" t="s">
        <v>38</v>
      </c>
      <c r="DH14" s="69">
        <f>CQ14-CP14</f>
        <v>11560.719999999972</v>
      </c>
      <c r="DI14" s="646">
        <f>DH14/CP14</f>
        <v>9.3977139614831295E-3</v>
      </c>
      <c r="DJ14" s="63" t="s">
        <v>38</v>
      </c>
      <c r="DK14" s="64" t="s">
        <v>38</v>
      </c>
      <c r="DL14" s="69">
        <f>CU14-CT14</f>
        <v>2133.010000000002</v>
      </c>
      <c r="DM14" s="633">
        <f>DL14/CT14</f>
        <v>8.9633567256376945E-2</v>
      </c>
      <c r="DN14" s="69" t="s">
        <v>38</v>
      </c>
      <c r="DO14" s="75" t="s">
        <v>38</v>
      </c>
      <c r="DP14" s="70">
        <f>CY14-CX14</f>
        <v>6.447988668237258</v>
      </c>
      <c r="DQ14" s="679">
        <f>DP14/CX14</f>
        <v>1.7585470387017608E-2</v>
      </c>
    </row>
    <row r="15" spans="1:121" x14ac:dyDescent="0.25">
      <c r="A15" s="1311"/>
      <c r="B15" s="80"/>
      <c r="C15" s="81" t="s">
        <v>39</v>
      </c>
      <c r="D15" s="82">
        <v>442.4</v>
      </c>
      <c r="E15" s="83">
        <v>441.5</v>
      </c>
      <c r="F15" s="83">
        <v>20.490968040759611</v>
      </c>
      <c r="G15" s="83">
        <v>20.44942102825382</v>
      </c>
      <c r="H15" s="84" t="s">
        <v>38</v>
      </c>
      <c r="I15" s="85" t="s">
        <v>38</v>
      </c>
      <c r="J15" s="86">
        <v>235499</v>
      </c>
      <c r="K15" s="87">
        <v>236247.87</v>
      </c>
      <c r="L15" s="88" t="s">
        <v>38</v>
      </c>
      <c r="M15" s="89" t="s">
        <v>38</v>
      </c>
      <c r="N15" s="86">
        <v>229631</v>
      </c>
      <c r="O15" s="87">
        <v>230813.87</v>
      </c>
      <c r="P15" s="84" t="s">
        <v>38</v>
      </c>
      <c r="Q15" s="85" t="s">
        <v>38</v>
      </c>
      <c r="R15" s="86">
        <v>5868</v>
      </c>
      <c r="S15" s="90">
        <v>5434</v>
      </c>
      <c r="T15" s="617" t="s">
        <v>38</v>
      </c>
      <c r="U15" s="85" t="s">
        <v>38</v>
      </c>
      <c r="V15" s="87">
        <v>532.32142857142856</v>
      </c>
      <c r="W15" s="87">
        <v>535.10276330690829</v>
      </c>
      <c r="X15" s="857">
        <v>443.6</v>
      </c>
      <c r="Y15" s="858">
        <v>442.7</v>
      </c>
      <c r="Z15" s="858">
        <v>20.31135531135531</v>
      </c>
      <c r="AA15" s="858">
        <v>20.270146520146522</v>
      </c>
      <c r="AB15" s="859" t="s">
        <v>38</v>
      </c>
      <c r="AC15" s="860" t="s">
        <v>38</v>
      </c>
      <c r="AD15" s="861">
        <v>247032</v>
      </c>
      <c r="AE15" s="862">
        <v>213319.55000000002</v>
      </c>
      <c r="AF15" s="863" t="s">
        <v>38</v>
      </c>
      <c r="AG15" s="864" t="s">
        <v>38</v>
      </c>
      <c r="AH15" s="865">
        <v>241099</v>
      </c>
      <c r="AI15" s="866">
        <v>206450.55000000002</v>
      </c>
      <c r="AJ15" s="859" t="s">
        <v>38</v>
      </c>
      <c r="AK15" s="860" t="s">
        <v>38</v>
      </c>
      <c r="AL15" s="865">
        <v>5933</v>
      </c>
      <c r="AM15" s="862">
        <v>6869</v>
      </c>
      <c r="AN15" s="859" t="s">
        <v>38</v>
      </c>
      <c r="AO15" s="860" t="s">
        <v>38</v>
      </c>
      <c r="AP15" s="867">
        <v>557</v>
      </c>
      <c r="AQ15" s="868">
        <v>481.86028913485433</v>
      </c>
      <c r="AR15" s="82">
        <v>449.5</v>
      </c>
      <c r="AS15" s="83">
        <v>449.6</v>
      </c>
      <c r="AT15" s="665">
        <v>0.20357789855072464</v>
      </c>
      <c r="AU15" s="665">
        <v>0.2036231884057971</v>
      </c>
      <c r="AV15" s="84" t="s">
        <v>38</v>
      </c>
      <c r="AW15" s="85" t="s">
        <v>38</v>
      </c>
      <c r="AX15" s="91">
        <v>257601.00000000003</v>
      </c>
      <c r="AY15" s="90">
        <v>254514.74000000002</v>
      </c>
      <c r="AZ15" s="92" t="s">
        <v>38</v>
      </c>
      <c r="BA15" s="89" t="s">
        <v>38</v>
      </c>
      <c r="BB15" s="86">
        <v>251603.00000000003</v>
      </c>
      <c r="BC15" s="93">
        <v>247880.44000000003</v>
      </c>
      <c r="BD15" s="84" t="s">
        <v>38</v>
      </c>
      <c r="BE15" s="85" t="s">
        <v>38</v>
      </c>
      <c r="BF15" s="86">
        <v>5998</v>
      </c>
      <c r="BG15" s="90">
        <v>6634.3</v>
      </c>
      <c r="BH15" s="84" t="s">
        <v>38</v>
      </c>
      <c r="BI15" s="85" t="s">
        <v>38</v>
      </c>
      <c r="BJ15" s="87">
        <v>573.08342602892105</v>
      </c>
      <c r="BK15" s="795">
        <v>566.09150355871884</v>
      </c>
      <c r="BL15" s="82">
        <v>451.09999999999997</v>
      </c>
      <c r="BM15" s="83">
        <v>447.6</v>
      </c>
      <c r="BN15" s="665">
        <v>0.2042100497962879</v>
      </c>
      <c r="BO15" s="665">
        <v>0.20262562245359891</v>
      </c>
      <c r="BP15" s="84" t="s">
        <v>38</v>
      </c>
      <c r="BQ15" s="85" t="s">
        <v>38</v>
      </c>
      <c r="BR15" s="91">
        <v>256712.2</v>
      </c>
      <c r="BS15" s="91">
        <v>252119.49</v>
      </c>
      <c r="BT15" s="92" t="s">
        <v>38</v>
      </c>
      <c r="BU15" s="89" t="s">
        <v>38</v>
      </c>
      <c r="BV15" s="86">
        <v>250714.2</v>
      </c>
      <c r="BW15" s="757">
        <v>245126.78</v>
      </c>
      <c r="BX15" s="84" t="s">
        <v>38</v>
      </c>
      <c r="BY15" s="85" t="s">
        <v>38</v>
      </c>
      <c r="BZ15" s="86">
        <v>5998</v>
      </c>
      <c r="CA15" s="757">
        <v>6992.71</v>
      </c>
      <c r="CB15" s="84" t="s">
        <v>38</v>
      </c>
      <c r="CC15" s="85" t="s">
        <v>38</v>
      </c>
      <c r="CD15" s="87">
        <v>569.0804699623144</v>
      </c>
      <c r="CE15" s="87">
        <v>563.26963806970502</v>
      </c>
      <c r="CF15" s="94">
        <f t="shared" ref="CF15:CG67" si="0">BL15+AR15+X15+D15</f>
        <v>1786.6</v>
      </c>
      <c r="CG15" s="1152">
        <f t="shared" si="0"/>
        <v>1781.4</v>
      </c>
      <c r="CH15" s="647">
        <f>CF15/8760</f>
        <v>0.20394977168949771</v>
      </c>
      <c r="CI15" s="634">
        <f>CG15/8760</f>
        <v>0.20335616438356166</v>
      </c>
      <c r="CJ15" s="92" t="s">
        <v>38</v>
      </c>
      <c r="CK15" s="89" t="s">
        <v>38</v>
      </c>
      <c r="CL15" s="86">
        <f t="shared" ref="CL15:CM63" si="1">BR15+AX15+AD15+J15</f>
        <v>996844.20000000007</v>
      </c>
      <c r="CM15" s="96">
        <f t="shared" si="1"/>
        <v>956201.65</v>
      </c>
      <c r="CN15" s="97" t="s">
        <v>38</v>
      </c>
      <c r="CO15" s="89" t="s">
        <v>38</v>
      </c>
      <c r="CP15" s="86">
        <f t="shared" ref="CP15:CQ63" si="2">BV15+BB15+AH15+N15</f>
        <v>973047.20000000007</v>
      </c>
      <c r="CQ15" s="90">
        <f t="shared" si="2"/>
        <v>930271.64</v>
      </c>
      <c r="CR15" s="92" t="s">
        <v>38</v>
      </c>
      <c r="CS15" s="89" t="s">
        <v>38</v>
      </c>
      <c r="CT15" s="86">
        <f t="shared" ref="CT15:CU63" si="3">BZ15+BF15+AL15+R15</f>
        <v>23797</v>
      </c>
      <c r="CU15" s="90">
        <f t="shared" si="3"/>
        <v>25930.010000000002</v>
      </c>
      <c r="CV15" s="92" t="s">
        <v>38</v>
      </c>
      <c r="CW15" s="89" t="s">
        <v>38</v>
      </c>
      <c r="CX15" s="86">
        <f t="shared" ref="CX15:CX63" si="4">CL15/CF15</f>
        <v>557.95600582111274</v>
      </c>
      <c r="CY15" s="1086">
        <f t="shared" ref="CY15:CY63" si="5">CM15/CG15</f>
        <v>536.76975973953074</v>
      </c>
      <c r="CZ15" s="98">
        <f t="shared" ref="CZ15:CZ78" si="6">CG15-CF15</f>
        <v>-5.1999999999998181</v>
      </c>
      <c r="DA15" s="634">
        <f t="shared" ref="DA15:DA78" si="7">CZ15/CF15</f>
        <v>-2.9105563640433327E-3</v>
      </c>
      <c r="DB15" s="859" t="s">
        <v>38</v>
      </c>
      <c r="DC15" s="1029" t="s">
        <v>38</v>
      </c>
      <c r="DD15" s="95">
        <f t="shared" ref="DD15:DD63" si="8">CM15-CL15</f>
        <v>-40642.550000000047</v>
      </c>
      <c r="DE15" s="647">
        <f t="shared" ref="DE15:DE63" si="9">DD15/CL15</f>
        <v>-4.0771215802830614E-2</v>
      </c>
      <c r="DF15" s="99" t="s">
        <v>38</v>
      </c>
      <c r="DG15" s="100" t="s">
        <v>38</v>
      </c>
      <c r="DH15" s="95">
        <f t="shared" ref="DH15:DH63" si="10">CQ15-CP15</f>
        <v>-42775.560000000056</v>
      </c>
      <c r="DI15" s="647">
        <f t="shared" ref="DI15:DI63" si="11">DH15/CP15</f>
        <v>-4.3960416308684774E-2</v>
      </c>
      <c r="DJ15" s="84" t="s">
        <v>38</v>
      </c>
      <c r="DK15" s="85" t="s">
        <v>38</v>
      </c>
      <c r="DL15" s="95">
        <f t="shared" ref="DL15:DL78" si="12">CU15-CT15</f>
        <v>2133.010000000002</v>
      </c>
      <c r="DM15" s="634">
        <f t="shared" ref="DM15:DM68" si="13">DL15/CT15</f>
        <v>8.9633567256376945E-2</v>
      </c>
      <c r="DN15" s="95" t="s">
        <v>38</v>
      </c>
      <c r="DO15" s="101" t="s">
        <v>38</v>
      </c>
      <c r="DP15" s="103">
        <f t="shared" ref="DP15:DP78" si="14">CY15-CX15</f>
        <v>-21.186246081581999</v>
      </c>
      <c r="DQ15" s="680">
        <f t="shared" ref="DQ15:DQ78" si="15">DP15/CX15</f>
        <v>-3.7971176688748748E-2</v>
      </c>
    </row>
    <row r="16" spans="1:121" x14ac:dyDescent="0.25">
      <c r="A16" s="1311"/>
      <c r="B16" s="80"/>
      <c r="C16" s="81" t="s">
        <v>40</v>
      </c>
      <c r="D16" s="82">
        <v>85</v>
      </c>
      <c r="E16" s="83">
        <v>85</v>
      </c>
      <c r="F16" s="83">
        <v>3.9370078740157481</v>
      </c>
      <c r="G16" s="83">
        <v>3.9358777211672074</v>
      </c>
      <c r="H16" s="84" t="s">
        <v>38</v>
      </c>
      <c r="I16" s="85" t="s">
        <v>38</v>
      </c>
      <c r="J16" s="104">
        <v>0</v>
      </c>
      <c r="K16" s="87">
        <v>0</v>
      </c>
      <c r="L16" s="92" t="s">
        <v>38</v>
      </c>
      <c r="M16" s="89" t="s">
        <v>38</v>
      </c>
      <c r="N16" s="86">
        <v>0</v>
      </c>
      <c r="O16" s="95">
        <v>0</v>
      </c>
      <c r="P16" s="84" t="s">
        <v>38</v>
      </c>
      <c r="Q16" s="85" t="s">
        <v>38</v>
      </c>
      <c r="R16" s="86">
        <v>0</v>
      </c>
      <c r="S16" s="90">
        <v>0</v>
      </c>
      <c r="T16" s="617" t="s">
        <v>38</v>
      </c>
      <c r="U16" s="85" t="s">
        <v>38</v>
      </c>
      <c r="V16" s="87">
        <v>0</v>
      </c>
      <c r="W16" s="87">
        <v>0</v>
      </c>
      <c r="X16" s="857">
        <v>85.6</v>
      </c>
      <c r="Y16" s="858">
        <v>82.7</v>
      </c>
      <c r="Z16" s="858">
        <v>3.9194139194139193</v>
      </c>
      <c r="AA16" s="858">
        <v>3.7866300366300369</v>
      </c>
      <c r="AB16" s="859" t="s">
        <v>38</v>
      </c>
      <c r="AC16" s="860" t="s">
        <v>38</v>
      </c>
      <c r="AD16" s="869">
        <v>0</v>
      </c>
      <c r="AE16" s="870">
        <v>0</v>
      </c>
      <c r="AF16" s="863" t="s">
        <v>38</v>
      </c>
      <c r="AG16" s="864" t="s">
        <v>38</v>
      </c>
      <c r="AH16" s="865">
        <v>0</v>
      </c>
      <c r="AI16" s="871">
        <v>0</v>
      </c>
      <c r="AJ16" s="859" t="s">
        <v>38</v>
      </c>
      <c r="AK16" s="860" t="s">
        <v>38</v>
      </c>
      <c r="AL16" s="865">
        <v>0</v>
      </c>
      <c r="AM16" s="862">
        <v>0</v>
      </c>
      <c r="AN16" s="859" t="s">
        <v>38</v>
      </c>
      <c r="AO16" s="860" t="s">
        <v>38</v>
      </c>
      <c r="AP16" s="867">
        <v>0</v>
      </c>
      <c r="AQ16" s="868">
        <v>0</v>
      </c>
      <c r="AR16" s="82">
        <v>85.7</v>
      </c>
      <c r="AS16" s="83">
        <v>85.7</v>
      </c>
      <c r="AT16" s="665">
        <v>3.881340579710145E-2</v>
      </c>
      <c r="AU16" s="665">
        <v>3.881340579710145E-2</v>
      </c>
      <c r="AV16" s="84" t="s">
        <v>38</v>
      </c>
      <c r="AW16" s="85" t="s">
        <v>38</v>
      </c>
      <c r="AX16" s="105">
        <v>0</v>
      </c>
      <c r="AY16" s="102">
        <v>0</v>
      </c>
      <c r="AZ16" s="92" t="s">
        <v>38</v>
      </c>
      <c r="BA16" s="89" t="s">
        <v>38</v>
      </c>
      <c r="BB16" s="86">
        <v>0</v>
      </c>
      <c r="BC16" s="106">
        <v>0</v>
      </c>
      <c r="BD16" s="84" t="s">
        <v>38</v>
      </c>
      <c r="BE16" s="85" t="s">
        <v>38</v>
      </c>
      <c r="BF16" s="86">
        <v>0</v>
      </c>
      <c r="BG16" s="90"/>
      <c r="BH16" s="84" t="s">
        <v>38</v>
      </c>
      <c r="BI16" s="85" t="s">
        <v>38</v>
      </c>
      <c r="BJ16" s="87">
        <v>0</v>
      </c>
      <c r="BK16" s="795">
        <v>0</v>
      </c>
      <c r="BL16" s="82">
        <v>86.2</v>
      </c>
      <c r="BM16" s="83">
        <v>85.1</v>
      </c>
      <c r="BN16" s="665">
        <v>3.9022181982797645E-2</v>
      </c>
      <c r="BO16" s="665">
        <v>3.8524219103666817E-2</v>
      </c>
      <c r="BP16" s="84" t="s">
        <v>38</v>
      </c>
      <c r="BQ16" s="85" t="s">
        <v>38</v>
      </c>
      <c r="BR16" s="105">
        <v>0</v>
      </c>
      <c r="BS16" s="102"/>
      <c r="BT16" s="92" t="s">
        <v>38</v>
      </c>
      <c r="BU16" s="89" t="s">
        <v>38</v>
      </c>
      <c r="BV16" s="86"/>
      <c r="BW16" s="756"/>
      <c r="BX16" s="84" t="s">
        <v>38</v>
      </c>
      <c r="BY16" s="85" t="s">
        <v>38</v>
      </c>
      <c r="BZ16" s="86"/>
      <c r="CA16" s="757"/>
      <c r="CB16" s="84" t="s">
        <v>38</v>
      </c>
      <c r="CC16" s="85" t="s">
        <v>38</v>
      </c>
      <c r="CD16" s="87">
        <v>0</v>
      </c>
      <c r="CE16" s="87">
        <v>0</v>
      </c>
      <c r="CF16" s="94">
        <f t="shared" si="0"/>
        <v>342.5</v>
      </c>
      <c r="CG16" s="972">
        <f t="shared" si="0"/>
        <v>338.5</v>
      </c>
      <c r="CH16" s="647">
        <f>CF16/8760</f>
        <v>3.9098173515981736E-2</v>
      </c>
      <c r="CI16" s="645">
        <f t="shared" ref="CI16:CI19" si="16">CG16/8760</f>
        <v>3.8641552511415524E-2</v>
      </c>
      <c r="CJ16" s="92" t="s">
        <v>38</v>
      </c>
      <c r="CK16" s="89" t="s">
        <v>38</v>
      </c>
      <c r="CL16" s="86">
        <f t="shared" si="1"/>
        <v>0</v>
      </c>
      <c r="CM16" s="96">
        <f t="shared" si="1"/>
        <v>0</v>
      </c>
      <c r="CN16" s="97" t="s">
        <v>38</v>
      </c>
      <c r="CO16" s="89" t="s">
        <v>38</v>
      </c>
      <c r="CP16" s="86">
        <f t="shared" si="2"/>
        <v>0</v>
      </c>
      <c r="CQ16" s="90">
        <f t="shared" si="2"/>
        <v>0</v>
      </c>
      <c r="CR16" s="92" t="s">
        <v>38</v>
      </c>
      <c r="CS16" s="89" t="s">
        <v>38</v>
      </c>
      <c r="CT16" s="86">
        <f t="shared" si="3"/>
        <v>0</v>
      </c>
      <c r="CU16" s="90">
        <f t="shared" si="3"/>
        <v>0</v>
      </c>
      <c r="CV16" s="92" t="s">
        <v>38</v>
      </c>
      <c r="CW16" s="89" t="s">
        <v>38</v>
      </c>
      <c r="CX16" s="86">
        <f t="shared" si="4"/>
        <v>0</v>
      </c>
      <c r="CY16" s="1087">
        <f t="shared" si="5"/>
        <v>0</v>
      </c>
      <c r="CZ16" s="98">
        <f t="shared" si="6"/>
        <v>-4</v>
      </c>
      <c r="DA16" s="634">
        <f t="shared" si="7"/>
        <v>-1.167883211678832E-2</v>
      </c>
      <c r="DB16" s="859" t="s">
        <v>38</v>
      </c>
      <c r="DC16" s="1029" t="s">
        <v>38</v>
      </c>
      <c r="DD16" s="95">
        <f t="shared" si="8"/>
        <v>0</v>
      </c>
      <c r="DE16" s="647">
        <v>0</v>
      </c>
      <c r="DF16" s="99" t="s">
        <v>38</v>
      </c>
      <c r="DG16" s="100" t="s">
        <v>38</v>
      </c>
      <c r="DH16" s="95">
        <f t="shared" si="10"/>
        <v>0</v>
      </c>
      <c r="DI16" s="647">
        <v>0</v>
      </c>
      <c r="DJ16" s="84" t="s">
        <v>38</v>
      </c>
      <c r="DK16" s="85" t="s">
        <v>38</v>
      </c>
      <c r="DL16" s="95">
        <f t="shared" si="12"/>
        <v>0</v>
      </c>
      <c r="DM16" s="634">
        <v>0</v>
      </c>
      <c r="DN16" s="95" t="s">
        <v>38</v>
      </c>
      <c r="DO16" s="101" t="s">
        <v>38</v>
      </c>
      <c r="DP16" s="103">
        <f t="shared" si="14"/>
        <v>0</v>
      </c>
      <c r="DQ16" s="680">
        <v>0</v>
      </c>
    </row>
    <row r="17" spans="1:121" x14ac:dyDescent="0.25">
      <c r="A17" s="1311"/>
      <c r="B17" s="107"/>
      <c r="C17" s="108" t="s">
        <v>41</v>
      </c>
      <c r="D17" s="82">
        <v>79.2</v>
      </c>
      <c r="E17" s="83">
        <v>77.7</v>
      </c>
      <c r="F17" s="83">
        <v>3.6683649837887913</v>
      </c>
      <c r="G17" s="83">
        <v>3.5980592867068091</v>
      </c>
      <c r="H17" s="84" t="s">
        <v>38</v>
      </c>
      <c r="I17" s="85" t="s">
        <v>38</v>
      </c>
      <c r="J17" s="104">
        <v>0</v>
      </c>
      <c r="K17" s="87">
        <v>0</v>
      </c>
      <c r="L17" s="92" t="s">
        <v>38</v>
      </c>
      <c r="M17" s="89" t="s">
        <v>38</v>
      </c>
      <c r="N17" s="86">
        <v>0</v>
      </c>
      <c r="O17" s="95">
        <v>0</v>
      </c>
      <c r="P17" s="84" t="s">
        <v>38</v>
      </c>
      <c r="Q17" s="85" t="s">
        <v>38</v>
      </c>
      <c r="R17" s="86">
        <v>0</v>
      </c>
      <c r="S17" s="90">
        <v>0</v>
      </c>
      <c r="T17" s="617" t="s">
        <v>38</v>
      </c>
      <c r="U17" s="85" t="s">
        <v>38</v>
      </c>
      <c r="V17" s="87">
        <v>0</v>
      </c>
      <c r="W17" s="87">
        <v>0</v>
      </c>
      <c r="X17" s="857">
        <v>78.7</v>
      </c>
      <c r="Y17" s="872">
        <v>76.2</v>
      </c>
      <c r="Z17" s="858">
        <v>3.603479853479854</v>
      </c>
      <c r="AA17" s="858">
        <v>3.4890109890109891</v>
      </c>
      <c r="AB17" s="859" t="s">
        <v>38</v>
      </c>
      <c r="AC17" s="860" t="s">
        <v>38</v>
      </c>
      <c r="AD17" s="869">
        <v>0</v>
      </c>
      <c r="AE17" s="870">
        <v>0</v>
      </c>
      <c r="AF17" s="863" t="s">
        <v>38</v>
      </c>
      <c r="AG17" s="864" t="s">
        <v>38</v>
      </c>
      <c r="AH17" s="865">
        <v>0</v>
      </c>
      <c r="AI17" s="871">
        <v>0</v>
      </c>
      <c r="AJ17" s="859" t="s">
        <v>38</v>
      </c>
      <c r="AK17" s="860" t="s">
        <v>38</v>
      </c>
      <c r="AL17" s="865">
        <v>0</v>
      </c>
      <c r="AM17" s="862">
        <v>0</v>
      </c>
      <c r="AN17" s="859" t="s">
        <v>38</v>
      </c>
      <c r="AO17" s="860" t="s">
        <v>38</v>
      </c>
      <c r="AP17" s="867">
        <v>0</v>
      </c>
      <c r="AQ17" s="868">
        <v>0</v>
      </c>
      <c r="AR17" s="82">
        <v>78.599999999999994</v>
      </c>
      <c r="AS17" s="83">
        <v>78.3</v>
      </c>
      <c r="AT17" s="665">
        <v>3.5597826086956517E-2</v>
      </c>
      <c r="AU17" s="665">
        <v>3.5461956521739127E-2</v>
      </c>
      <c r="AV17" s="84" t="s">
        <v>38</v>
      </c>
      <c r="AW17" s="85" t="s">
        <v>38</v>
      </c>
      <c r="AX17" s="105">
        <v>0</v>
      </c>
      <c r="AY17" s="102">
        <v>0</v>
      </c>
      <c r="AZ17" s="92" t="s">
        <v>38</v>
      </c>
      <c r="BA17" s="89" t="s">
        <v>38</v>
      </c>
      <c r="BB17" s="86">
        <v>0</v>
      </c>
      <c r="BC17" s="106">
        <v>0</v>
      </c>
      <c r="BD17" s="84" t="s">
        <v>38</v>
      </c>
      <c r="BE17" s="85" t="s">
        <v>38</v>
      </c>
      <c r="BF17" s="86">
        <v>0</v>
      </c>
      <c r="BG17" s="90"/>
      <c r="BH17" s="84" t="s">
        <v>38</v>
      </c>
      <c r="BI17" s="85" t="s">
        <v>38</v>
      </c>
      <c r="BJ17" s="87">
        <v>0</v>
      </c>
      <c r="BK17" s="795">
        <v>0</v>
      </c>
      <c r="BL17" s="82">
        <v>80.099999999999994</v>
      </c>
      <c r="BM17" s="83">
        <v>77.3</v>
      </c>
      <c r="BN17" s="665">
        <v>3.626075147125396E-2</v>
      </c>
      <c r="BO17" s="665">
        <v>3.499320959710276E-2</v>
      </c>
      <c r="BP17" s="84" t="s">
        <v>38</v>
      </c>
      <c r="BQ17" s="85" t="s">
        <v>38</v>
      </c>
      <c r="BR17" s="105">
        <v>0</v>
      </c>
      <c r="BS17" s="102"/>
      <c r="BT17" s="92" t="s">
        <v>38</v>
      </c>
      <c r="BU17" s="89" t="s">
        <v>38</v>
      </c>
      <c r="BV17" s="86"/>
      <c r="BW17" s="756"/>
      <c r="BX17" s="84" t="s">
        <v>38</v>
      </c>
      <c r="BY17" s="85" t="s">
        <v>38</v>
      </c>
      <c r="BZ17" s="86"/>
      <c r="CA17" s="757"/>
      <c r="CB17" s="84" t="s">
        <v>38</v>
      </c>
      <c r="CC17" s="85" t="s">
        <v>38</v>
      </c>
      <c r="CD17" s="87">
        <v>0</v>
      </c>
      <c r="CE17" s="87">
        <v>0</v>
      </c>
      <c r="CF17" s="94">
        <f t="shared" si="0"/>
        <v>316.59999999999997</v>
      </c>
      <c r="CG17" s="972">
        <f t="shared" si="0"/>
        <v>309.5</v>
      </c>
      <c r="CH17" s="647">
        <f>CF17/8760</f>
        <v>3.6141552511415521E-2</v>
      </c>
      <c r="CI17" s="645">
        <f t="shared" si="16"/>
        <v>3.5331050228310505E-2</v>
      </c>
      <c r="CJ17" s="92" t="s">
        <v>38</v>
      </c>
      <c r="CK17" s="89" t="s">
        <v>38</v>
      </c>
      <c r="CL17" s="86">
        <f t="shared" si="1"/>
        <v>0</v>
      </c>
      <c r="CM17" s="96">
        <f t="shared" si="1"/>
        <v>0</v>
      </c>
      <c r="CN17" s="97" t="s">
        <v>38</v>
      </c>
      <c r="CO17" s="89" t="s">
        <v>38</v>
      </c>
      <c r="CP17" s="86">
        <f t="shared" si="2"/>
        <v>0</v>
      </c>
      <c r="CQ17" s="90">
        <f t="shared" si="2"/>
        <v>0</v>
      </c>
      <c r="CR17" s="92" t="s">
        <v>38</v>
      </c>
      <c r="CS17" s="89" t="s">
        <v>38</v>
      </c>
      <c r="CT17" s="86">
        <f t="shared" si="3"/>
        <v>0</v>
      </c>
      <c r="CU17" s="90">
        <f t="shared" si="3"/>
        <v>0</v>
      </c>
      <c r="CV17" s="92" t="s">
        <v>38</v>
      </c>
      <c r="CW17" s="89" t="s">
        <v>38</v>
      </c>
      <c r="CX17" s="86">
        <f t="shared" si="4"/>
        <v>0</v>
      </c>
      <c r="CY17" s="1087">
        <f t="shared" si="5"/>
        <v>0</v>
      </c>
      <c r="CZ17" s="98">
        <f t="shared" si="6"/>
        <v>-7.0999999999999659</v>
      </c>
      <c r="DA17" s="634">
        <f t="shared" si="7"/>
        <v>-2.2425773847125605E-2</v>
      </c>
      <c r="DB17" s="859" t="s">
        <v>38</v>
      </c>
      <c r="DC17" s="1029" t="s">
        <v>38</v>
      </c>
      <c r="DD17" s="95">
        <f t="shared" si="8"/>
        <v>0</v>
      </c>
      <c r="DE17" s="647">
        <v>0</v>
      </c>
      <c r="DF17" s="99" t="s">
        <v>38</v>
      </c>
      <c r="DG17" s="100" t="s">
        <v>38</v>
      </c>
      <c r="DH17" s="95">
        <f t="shared" si="10"/>
        <v>0</v>
      </c>
      <c r="DI17" s="647">
        <v>0</v>
      </c>
      <c r="DJ17" s="84" t="s">
        <v>38</v>
      </c>
      <c r="DK17" s="85" t="s">
        <v>38</v>
      </c>
      <c r="DL17" s="95">
        <f t="shared" si="12"/>
        <v>0</v>
      </c>
      <c r="DM17" s="634">
        <v>0</v>
      </c>
      <c r="DN17" s="95" t="s">
        <v>38</v>
      </c>
      <c r="DO17" s="101" t="s">
        <v>38</v>
      </c>
      <c r="DP17" s="103">
        <f t="shared" si="14"/>
        <v>0</v>
      </c>
      <c r="DQ17" s="680">
        <v>0</v>
      </c>
    </row>
    <row r="18" spans="1:121" x14ac:dyDescent="0.25">
      <c r="A18" s="1311"/>
      <c r="B18" s="107"/>
      <c r="C18" s="108" t="s">
        <v>42</v>
      </c>
      <c r="D18" s="82">
        <v>186.4</v>
      </c>
      <c r="E18" s="83">
        <v>185.2</v>
      </c>
      <c r="F18" s="83">
        <v>8.6336266790180645</v>
      </c>
      <c r="G18" s="83">
        <v>8.5762343677628525</v>
      </c>
      <c r="H18" s="84" t="s">
        <v>38</v>
      </c>
      <c r="I18" s="85" t="s">
        <v>38</v>
      </c>
      <c r="J18" s="104">
        <v>62091</v>
      </c>
      <c r="K18" s="87">
        <v>83242.44</v>
      </c>
      <c r="L18" s="92" t="s">
        <v>38</v>
      </c>
      <c r="M18" s="89" t="s">
        <v>38</v>
      </c>
      <c r="N18" s="86">
        <v>62091</v>
      </c>
      <c r="O18" s="95">
        <v>83242.44</v>
      </c>
      <c r="P18" s="84" t="s">
        <v>38</v>
      </c>
      <c r="Q18" s="85" t="s">
        <v>38</v>
      </c>
      <c r="R18" s="86">
        <v>0</v>
      </c>
      <c r="S18" s="90">
        <v>0</v>
      </c>
      <c r="T18" s="617" t="s">
        <v>38</v>
      </c>
      <c r="U18" s="85" t="s">
        <v>38</v>
      </c>
      <c r="V18" s="87">
        <v>333.10622317596568</v>
      </c>
      <c r="W18" s="87">
        <v>449.47321814254866</v>
      </c>
      <c r="X18" s="857">
        <v>186.9</v>
      </c>
      <c r="Y18" s="872">
        <v>181.7</v>
      </c>
      <c r="Z18" s="858">
        <v>8.5576923076923084</v>
      </c>
      <c r="AA18" s="858">
        <v>8.3195970695970693</v>
      </c>
      <c r="AB18" s="859" t="s">
        <v>38</v>
      </c>
      <c r="AC18" s="860" t="s">
        <v>38</v>
      </c>
      <c r="AD18" s="869">
        <v>62389</v>
      </c>
      <c r="AE18" s="870">
        <v>64667.13</v>
      </c>
      <c r="AF18" s="863" t="s">
        <v>38</v>
      </c>
      <c r="AG18" s="864" t="s">
        <v>38</v>
      </c>
      <c r="AH18" s="865">
        <v>62389</v>
      </c>
      <c r="AI18" s="862">
        <v>64667.13</v>
      </c>
      <c r="AJ18" s="859" t="s">
        <v>38</v>
      </c>
      <c r="AK18" s="860" t="s">
        <v>38</v>
      </c>
      <c r="AL18" s="865">
        <v>0</v>
      </c>
      <c r="AM18" s="862">
        <v>0</v>
      </c>
      <c r="AN18" s="859" t="s">
        <v>38</v>
      </c>
      <c r="AO18" s="860" t="s">
        <v>38</v>
      </c>
      <c r="AP18" s="867">
        <v>334</v>
      </c>
      <c r="AQ18" s="868">
        <v>355.90055035773253</v>
      </c>
      <c r="AR18" s="82">
        <v>183.2</v>
      </c>
      <c r="AS18" s="83">
        <v>183.2</v>
      </c>
      <c r="AT18" s="665">
        <v>8.2971014492753611E-2</v>
      </c>
      <c r="AU18" s="665">
        <v>8.2971014492753611E-2</v>
      </c>
      <c r="AV18" s="84" t="s">
        <v>38</v>
      </c>
      <c r="AW18" s="85" t="s">
        <v>38</v>
      </c>
      <c r="AX18" s="105">
        <v>66512.600000000006</v>
      </c>
      <c r="AY18" s="102">
        <v>84304.05</v>
      </c>
      <c r="AZ18" s="92" t="s">
        <v>38</v>
      </c>
      <c r="BA18" s="89" t="s">
        <v>38</v>
      </c>
      <c r="BB18" s="86">
        <v>66512.600000000006</v>
      </c>
      <c r="BC18" s="106">
        <v>84304.05</v>
      </c>
      <c r="BD18" s="84" t="s">
        <v>38</v>
      </c>
      <c r="BE18" s="85" t="s">
        <v>38</v>
      </c>
      <c r="BF18" s="86">
        <v>0</v>
      </c>
      <c r="BG18" s="90"/>
      <c r="BH18" s="84" t="s">
        <v>38</v>
      </c>
      <c r="BI18" s="85" t="s">
        <v>38</v>
      </c>
      <c r="BJ18" s="87">
        <v>363.06004366812232</v>
      </c>
      <c r="BK18" s="795">
        <v>460.17494541484723</v>
      </c>
      <c r="BL18" s="82">
        <v>182.9</v>
      </c>
      <c r="BM18" s="83">
        <v>182.8</v>
      </c>
      <c r="BN18" s="665">
        <v>8.2797645993662294E-2</v>
      </c>
      <c r="BO18" s="665">
        <v>8.2752376641014036E-2</v>
      </c>
      <c r="BP18" s="84" t="s">
        <v>38</v>
      </c>
      <c r="BQ18" s="85" t="s">
        <v>38</v>
      </c>
      <c r="BR18" s="105">
        <v>66123.200000000012</v>
      </c>
      <c r="BS18" s="105">
        <v>79238.460000000006</v>
      </c>
      <c r="BT18" s="92" t="s">
        <v>38</v>
      </c>
      <c r="BU18" s="89" t="s">
        <v>38</v>
      </c>
      <c r="BV18" s="86">
        <v>66123.200000000012</v>
      </c>
      <c r="BW18" s="756">
        <v>79238.460000000006</v>
      </c>
      <c r="BX18" s="84" t="s">
        <v>38</v>
      </c>
      <c r="BY18" s="85" t="s">
        <v>38</v>
      </c>
      <c r="BZ18" s="86"/>
      <c r="CA18" s="757"/>
      <c r="CB18" s="84" t="s">
        <v>38</v>
      </c>
      <c r="CC18" s="85" t="s">
        <v>38</v>
      </c>
      <c r="CD18" s="87">
        <v>361.52651722252602</v>
      </c>
      <c r="CE18" s="87">
        <v>433.47078774617069</v>
      </c>
      <c r="CF18" s="94">
        <f t="shared" si="0"/>
        <v>739.4</v>
      </c>
      <c r="CG18" s="972">
        <f t="shared" si="0"/>
        <v>732.90000000000009</v>
      </c>
      <c r="CH18" s="647">
        <f>CF18/8760</f>
        <v>8.4406392694063928E-2</v>
      </c>
      <c r="CI18" s="645">
        <f t="shared" si="16"/>
        <v>8.3664383561643851E-2</v>
      </c>
      <c r="CJ18" s="92" t="s">
        <v>38</v>
      </c>
      <c r="CK18" s="89" t="s">
        <v>38</v>
      </c>
      <c r="CL18" s="86">
        <f t="shared" si="1"/>
        <v>257115.80000000002</v>
      </c>
      <c r="CM18" s="96">
        <f t="shared" si="1"/>
        <v>311452.08</v>
      </c>
      <c r="CN18" s="97" t="s">
        <v>38</v>
      </c>
      <c r="CO18" s="89" t="s">
        <v>38</v>
      </c>
      <c r="CP18" s="86">
        <f t="shared" si="2"/>
        <v>257115.80000000002</v>
      </c>
      <c r="CQ18" s="90">
        <f t="shared" si="2"/>
        <v>311452.08</v>
      </c>
      <c r="CR18" s="92" t="s">
        <v>38</v>
      </c>
      <c r="CS18" s="89" t="s">
        <v>38</v>
      </c>
      <c r="CT18" s="86">
        <f t="shared" si="3"/>
        <v>0</v>
      </c>
      <c r="CU18" s="90">
        <f t="shared" si="3"/>
        <v>0</v>
      </c>
      <c r="CV18" s="92" t="s">
        <v>38</v>
      </c>
      <c r="CW18" s="89" t="s">
        <v>38</v>
      </c>
      <c r="CX18" s="86">
        <f t="shared" si="4"/>
        <v>347.73573167433057</v>
      </c>
      <c r="CY18" s="1087">
        <f t="shared" si="5"/>
        <v>424.95849365534178</v>
      </c>
      <c r="CZ18" s="98">
        <f t="shared" si="6"/>
        <v>-6.4999999999998863</v>
      </c>
      <c r="DA18" s="634">
        <f t="shared" si="7"/>
        <v>-8.7909115499051754E-3</v>
      </c>
      <c r="DB18" s="859" t="s">
        <v>38</v>
      </c>
      <c r="DC18" s="1029" t="s">
        <v>38</v>
      </c>
      <c r="DD18" s="95">
        <f t="shared" si="8"/>
        <v>54336.28</v>
      </c>
      <c r="DE18" s="647">
        <f t="shared" si="9"/>
        <v>0.21132999216695356</v>
      </c>
      <c r="DF18" s="99" t="s">
        <v>38</v>
      </c>
      <c r="DG18" s="100" t="s">
        <v>38</v>
      </c>
      <c r="DH18" s="95">
        <f t="shared" si="10"/>
        <v>54336.28</v>
      </c>
      <c r="DI18" s="647">
        <f t="shared" si="11"/>
        <v>0.21132999216695356</v>
      </c>
      <c r="DJ18" s="84" t="s">
        <v>38</v>
      </c>
      <c r="DK18" s="85" t="s">
        <v>38</v>
      </c>
      <c r="DL18" s="95">
        <f t="shared" si="12"/>
        <v>0</v>
      </c>
      <c r="DM18" s="634">
        <v>0</v>
      </c>
      <c r="DN18" s="95" t="s">
        <v>38</v>
      </c>
      <c r="DO18" s="101" t="s">
        <v>38</v>
      </c>
      <c r="DP18" s="91">
        <f t="shared" si="14"/>
        <v>77.222761981011217</v>
      </c>
      <c r="DQ18" s="678">
        <f t="shared" si="15"/>
        <v>0.22207312895107842</v>
      </c>
    </row>
    <row r="19" spans="1:121" x14ac:dyDescent="0.25">
      <c r="A19" s="1311"/>
      <c r="B19" s="80"/>
      <c r="C19" s="81" t="s">
        <v>43</v>
      </c>
      <c r="D19" s="82">
        <v>80.2</v>
      </c>
      <c r="E19" s="83">
        <v>82.2</v>
      </c>
      <c r="F19" s="83">
        <v>3.7146827234830941</v>
      </c>
      <c r="G19" s="83">
        <v>3.8087077350625291</v>
      </c>
      <c r="H19" s="84" t="s">
        <v>38</v>
      </c>
      <c r="I19" s="85" t="s">
        <v>38</v>
      </c>
      <c r="J19" s="104">
        <v>0</v>
      </c>
      <c r="K19" s="87">
        <v>0</v>
      </c>
      <c r="L19" s="92" t="s">
        <v>38</v>
      </c>
      <c r="M19" s="89" t="s">
        <v>38</v>
      </c>
      <c r="N19" s="86">
        <v>0</v>
      </c>
      <c r="O19" s="95">
        <v>0</v>
      </c>
      <c r="P19" s="84" t="s">
        <v>38</v>
      </c>
      <c r="Q19" s="85" t="s">
        <v>38</v>
      </c>
      <c r="R19" s="86">
        <v>0</v>
      </c>
      <c r="S19" s="90">
        <v>0</v>
      </c>
      <c r="T19" s="617" t="s">
        <v>38</v>
      </c>
      <c r="U19" s="85" t="s">
        <v>38</v>
      </c>
      <c r="V19" s="87">
        <v>0</v>
      </c>
      <c r="W19" s="87">
        <v>0</v>
      </c>
      <c r="X19" s="857">
        <v>88.7</v>
      </c>
      <c r="Y19" s="858">
        <v>87.1</v>
      </c>
      <c r="Z19" s="858">
        <v>4.0613553113553111</v>
      </c>
      <c r="AA19" s="858">
        <v>3.9880952380952377</v>
      </c>
      <c r="AB19" s="859" t="s">
        <v>38</v>
      </c>
      <c r="AC19" s="860" t="s">
        <v>38</v>
      </c>
      <c r="AD19" s="869">
        <v>0</v>
      </c>
      <c r="AE19" s="870">
        <v>0</v>
      </c>
      <c r="AF19" s="863" t="s">
        <v>38</v>
      </c>
      <c r="AG19" s="864" t="s">
        <v>38</v>
      </c>
      <c r="AH19" s="865">
        <v>0</v>
      </c>
      <c r="AI19" s="871"/>
      <c r="AJ19" s="859" t="s">
        <v>38</v>
      </c>
      <c r="AK19" s="860" t="s">
        <v>38</v>
      </c>
      <c r="AL19" s="865">
        <v>0</v>
      </c>
      <c r="AM19" s="862">
        <v>0</v>
      </c>
      <c r="AN19" s="859" t="s">
        <v>38</v>
      </c>
      <c r="AO19" s="860" t="s">
        <v>38</v>
      </c>
      <c r="AP19" s="867">
        <v>0</v>
      </c>
      <c r="AQ19" s="868">
        <v>0</v>
      </c>
      <c r="AR19" s="82">
        <v>48.3</v>
      </c>
      <c r="AS19" s="83">
        <v>48.3</v>
      </c>
      <c r="AT19" s="665">
        <v>2.1874999999999999E-2</v>
      </c>
      <c r="AU19" s="665">
        <v>2.1874999999999999E-2</v>
      </c>
      <c r="AV19" s="84" t="s">
        <v>38</v>
      </c>
      <c r="AW19" s="85" t="s">
        <v>38</v>
      </c>
      <c r="AX19" s="105">
        <v>0</v>
      </c>
      <c r="AY19" s="102">
        <v>0</v>
      </c>
      <c r="AZ19" s="92" t="s">
        <v>38</v>
      </c>
      <c r="BA19" s="89" t="s">
        <v>38</v>
      </c>
      <c r="BB19" s="86">
        <v>0</v>
      </c>
      <c r="BC19" s="844">
        <v>0</v>
      </c>
      <c r="BD19" s="84" t="s">
        <v>38</v>
      </c>
      <c r="BE19" s="85" t="s">
        <v>38</v>
      </c>
      <c r="BF19" s="86">
        <v>0</v>
      </c>
      <c r="BG19" s="90"/>
      <c r="BH19" s="84" t="s">
        <v>38</v>
      </c>
      <c r="BI19" s="85" t="s">
        <v>38</v>
      </c>
      <c r="BJ19" s="87">
        <v>0</v>
      </c>
      <c r="BK19" s="795">
        <v>0</v>
      </c>
      <c r="BL19" s="82">
        <v>17.600000000000001</v>
      </c>
      <c r="BM19" s="83">
        <v>17.600000000000001</v>
      </c>
      <c r="BN19" s="665">
        <v>7.9674060660932557E-3</v>
      </c>
      <c r="BO19" s="665">
        <v>7.9674060660932557E-3</v>
      </c>
      <c r="BP19" s="84" t="s">
        <v>38</v>
      </c>
      <c r="BQ19" s="85" t="s">
        <v>38</v>
      </c>
      <c r="BR19" s="105">
        <v>0</v>
      </c>
      <c r="BS19" s="102"/>
      <c r="BT19" s="92" t="s">
        <v>38</v>
      </c>
      <c r="BU19" s="89" t="s">
        <v>38</v>
      </c>
      <c r="BV19" s="86"/>
      <c r="BW19" s="756"/>
      <c r="BX19" s="84" t="s">
        <v>38</v>
      </c>
      <c r="BY19" s="85" t="s">
        <v>38</v>
      </c>
      <c r="BZ19" s="86"/>
      <c r="CA19" s="757"/>
      <c r="CB19" s="84" t="s">
        <v>38</v>
      </c>
      <c r="CC19" s="85" t="s">
        <v>38</v>
      </c>
      <c r="CD19" s="87">
        <v>0</v>
      </c>
      <c r="CE19" s="87">
        <v>0</v>
      </c>
      <c r="CF19" s="94">
        <f t="shared" si="0"/>
        <v>234.8</v>
      </c>
      <c r="CG19" s="972">
        <f t="shared" si="0"/>
        <v>235.2</v>
      </c>
      <c r="CH19" s="647">
        <f>CF19/8760</f>
        <v>2.680365296803653E-2</v>
      </c>
      <c r="CI19" s="645">
        <f t="shared" si="16"/>
        <v>2.6849315068493151E-2</v>
      </c>
      <c r="CJ19" s="92" t="s">
        <v>38</v>
      </c>
      <c r="CK19" s="89" t="s">
        <v>38</v>
      </c>
      <c r="CL19" s="86">
        <f t="shared" si="1"/>
        <v>0</v>
      </c>
      <c r="CM19" s="96">
        <f t="shared" si="1"/>
        <v>0</v>
      </c>
      <c r="CN19" s="97" t="s">
        <v>38</v>
      </c>
      <c r="CO19" s="89" t="s">
        <v>38</v>
      </c>
      <c r="CP19" s="86">
        <f t="shared" si="2"/>
        <v>0</v>
      </c>
      <c r="CQ19" s="90">
        <f t="shared" si="2"/>
        <v>0</v>
      </c>
      <c r="CR19" s="92" t="s">
        <v>38</v>
      </c>
      <c r="CS19" s="89" t="s">
        <v>38</v>
      </c>
      <c r="CT19" s="86">
        <f t="shared" si="3"/>
        <v>0</v>
      </c>
      <c r="CU19" s="90">
        <f t="shared" si="3"/>
        <v>0</v>
      </c>
      <c r="CV19" s="92" t="s">
        <v>38</v>
      </c>
      <c r="CW19" s="89" t="s">
        <v>38</v>
      </c>
      <c r="CX19" s="86">
        <f t="shared" si="4"/>
        <v>0</v>
      </c>
      <c r="CY19" s="1087">
        <f t="shared" si="5"/>
        <v>0</v>
      </c>
      <c r="CZ19" s="98">
        <f t="shared" si="6"/>
        <v>0.39999999999997726</v>
      </c>
      <c r="DA19" s="634">
        <f t="shared" si="7"/>
        <v>1.7035775127767344E-3</v>
      </c>
      <c r="DB19" s="859" t="s">
        <v>38</v>
      </c>
      <c r="DC19" s="1029" t="s">
        <v>38</v>
      </c>
      <c r="DD19" s="95">
        <f t="shared" si="8"/>
        <v>0</v>
      </c>
      <c r="DE19" s="647">
        <v>0</v>
      </c>
      <c r="DF19" s="99" t="s">
        <v>38</v>
      </c>
      <c r="DG19" s="100" t="s">
        <v>38</v>
      </c>
      <c r="DH19" s="95">
        <f t="shared" si="10"/>
        <v>0</v>
      </c>
      <c r="DI19" s="647">
        <v>0</v>
      </c>
      <c r="DJ19" s="84" t="s">
        <v>38</v>
      </c>
      <c r="DK19" s="85" t="s">
        <v>38</v>
      </c>
      <c r="DL19" s="95">
        <f t="shared" si="12"/>
        <v>0</v>
      </c>
      <c r="DM19" s="634">
        <v>0</v>
      </c>
      <c r="DN19" s="95" t="s">
        <v>38</v>
      </c>
      <c r="DO19" s="101" t="s">
        <v>38</v>
      </c>
      <c r="DP19" s="103">
        <f t="shared" si="14"/>
        <v>0</v>
      </c>
      <c r="DQ19" s="680">
        <v>0</v>
      </c>
    </row>
    <row r="20" spans="1:121" ht="39.6" customHeight="1" x14ac:dyDescent="0.25">
      <c r="A20" s="1311"/>
      <c r="B20" s="1325" t="s">
        <v>44</v>
      </c>
      <c r="C20" s="1326"/>
      <c r="D20" s="109">
        <v>1051.2</v>
      </c>
      <c r="E20" s="110">
        <v>1053.0999999999999</v>
      </c>
      <c r="F20" s="111">
        <v>9.6645183829951566</v>
      </c>
      <c r="G20" s="111">
        <v>9.6771244532657015</v>
      </c>
      <c r="H20" s="112" t="s">
        <v>38</v>
      </c>
      <c r="I20" s="113" t="s">
        <v>38</v>
      </c>
      <c r="J20" s="114">
        <v>278862</v>
      </c>
      <c r="K20" s="126">
        <v>285672.7</v>
      </c>
      <c r="L20" s="115" t="s">
        <v>38</v>
      </c>
      <c r="M20" s="116" t="s">
        <v>38</v>
      </c>
      <c r="N20" s="117">
        <v>278862</v>
      </c>
      <c r="O20" s="77">
        <v>285672.7</v>
      </c>
      <c r="P20" s="112" t="s">
        <v>38</v>
      </c>
      <c r="Q20" s="113" t="s">
        <v>38</v>
      </c>
      <c r="R20" s="117">
        <v>0</v>
      </c>
      <c r="S20" s="118">
        <v>0</v>
      </c>
      <c r="T20" s="618" t="s">
        <v>38</v>
      </c>
      <c r="U20" s="113" t="s">
        <v>38</v>
      </c>
      <c r="V20" s="119">
        <v>265.27968036529677</v>
      </c>
      <c r="W20" s="119">
        <v>271.26835058399018</v>
      </c>
      <c r="X20" s="873">
        <v>1010.9</v>
      </c>
      <c r="Y20" s="874">
        <v>997.9</v>
      </c>
      <c r="Z20" s="874">
        <v>9.2093396131876926</v>
      </c>
      <c r="AA20" s="874">
        <v>9.0797423205706806</v>
      </c>
      <c r="AB20" s="875" t="s">
        <v>38</v>
      </c>
      <c r="AC20" s="876" t="s">
        <v>38</v>
      </c>
      <c r="AD20" s="877">
        <v>267508</v>
      </c>
      <c r="AE20" s="874">
        <v>285928.2362349527</v>
      </c>
      <c r="AF20" s="878" t="s">
        <v>38</v>
      </c>
      <c r="AG20" s="879" t="s">
        <v>38</v>
      </c>
      <c r="AH20" s="880">
        <v>267508</v>
      </c>
      <c r="AI20" s="874">
        <v>285928.2362349527</v>
      </c>
      <c r="AJ20" s="875" t="s">
        <v>38</v>
      </c>
      <c r="AK20" s="876" t="s">
        <v>38</v>
      </c>
      <c r="AL20" s="880">
        <v>0</v>
      </c>
      <c r="AM20" s="874">
        <v>0</v>
      </c>
      <c r="AN20" s="875" t="s">
        <v>38</v>
      </c>
      <c r="AO20" s="876" t="s">
        <v>38</v>
      </c>
      <c r="AP20" s="881">
        <v>265</v>
      </c>
      <c r="AQ20" s="882">
        <v>286.52994912812176</v>
      </c>
      <c r="AR20" s="120">
        <v>928.29</v>
      </c>
      <c r="AS20" s="111">
        <v>928.19999999999993</v>
      </c>
      <c r="AT20" s="784">
        <v>8.4084239130434779E-2</v>
      </c>
      <c r="AU20" s="784">
        <v>8.4076086956521731E-2</v>
      </c>
      <c r="AV20" s="112" t="s">
        <v>38</v>
      </c>
      <c r="AW20" s="113" t="s">
        <v>38</v>
      </c>
      <c r="AX20" s="121">
        <v>235352.51</v>
      </c>
      <c r="AY20" s="122">
        <v>237963.90999999997</v>
      </c>
      <c r="AZ20" s="115" t="s">
        <v>38</v>
      </c>
      <c r="BA20" s="116" t="s">
        <v>38</v>
      </c>
      <c r="BB20" s="117">
        <v>235352.51</v>
      </c>
      <c r="BC20" s="118">
        <v>237963.90999999997</v>
      </c>
      <c r="BD20" s="112" t="s">
        <v>38</v>
      </c>
      <c r="BE20" s="113" t="s">
        <v>38</v>
      </c>
      <c r="BF20" s="117">
        <v>0</v>
      </c>
      <c r="BG20" s="118">
        <v>0</v>
      </c>
      <c r="BH20" s="112" t="s">
        <v>38</v>
      </c>
      <c r="BI20" s="113" t="s">
        <v>38</v>
      </c>
      <c r="BJ20" s="119">
        <v>253.53338935031081</v>
      </c>
      <c r="BK20" s="828">
        <v>256.37137470372761</v>
      </c>
      <c r="BL20" s="120">
        <v>1215.3000000000002</v>
      </c>
      <c r="BM20" s="111">
        <v>1208.9000000000001</v>
      </c>
      <c r="BN20" s="784">
        <v>0.10892810726994059</v>
      </c>
      <c r="BO20" s="784">
        <v>0.10835447122408555</v>
      </c>
      <c r="BP20" s="112" t="s">
        <v>38</v>
      </c>
      <c r="BQ20" s="113" t="s">
        <v>38</v>
      </c>
      <c r="BR20" s="121">
        <v>297834.16000000003</v>
      </c>
      <c r="BS20" s="122">
        <v>270666.78999999998</v>
      </c>
      <c r="BT20" s="115" t="s">
        <v>38</v>
      </c>
      <c r="BU20" s="116" t="s">
        <v>38</v>
      </c>
      <c r="BV20" s="117">
        <v>297834.16000000003</v>
      </c>
      <c r="BW20" s="1108">
        <v>270666.78999999998</v>
      </c>
      <c r="BX20" s="112" t="s">
        <v>38</v>
      </c>
      <c r="BY20" s="113" t="s">
        <v>38</v>
      </c>
      <c r="BZ20" s="117">
        <v>0</v>
      </c>
      <c r="CA20" s="1108"/>
      <c r="CB20" s="112" t="s">
        <v>38</v>
      </c>
      <c r="CC20" s="113" t="s">
        <v>38</v>
      </c>
      <c r="CD20" s="119">
        <v>245.0704846539949</v>
      </c>
      <c r="CE20" s="119">
        <v>223.89510298618575</v>
      </c>
      <c r="CF20" s="123">
        <f t="shared" si="0"/>
        <v>4205.6900000000005</v>
      </c>
      <c r="CG20" s="1153">
        <f t="shared" si="0"/>
        <v>4188.1000000000004</v>
      </c>
      <c r="CH20" s="784">
        <f>CF20/44102.6</f>
        <v>9.5361497961571437E-2</v>
      </c>
      <c r="CI20" s="1060">
        <f>CG20/44102.6</f>
        <v>9.4962655262955026E-2</v>
      </c>
      <c r="CJ20" s="115" t="s">
        <v>38</v>
      </c>
      <c r="CK20" s="116" t="s">
        <v>38</v>
      </c>
      <c r="CL20" s="117">
        <f t="shared" si="1"/>
        <v>1079556.67</v>
      </c>
      <c r="CM20" s="124">
        <f t="shared" si="1"/>
        <v>1080231.6362349526</v>
      </c>
      <c r="CN20" s="125" t="s">
        <v>38</v>
      </c>
      <c r="CO20" s="116" t="s">
        <v>38</v>
      </c>
      <c r="CP20" s="117">
        <f t="shared" si="2"/>
        <v>1079556.67</v>
      </c>
      <c r="CQ20" s="118">
        <f t="shared" si="2"/>
        <v>1080231.6362349526</v>
      </c>
      <c r="CR20" s="115" t="s">
        <v>38</v>
      </c>
      <c r="CS20" s="116" t="s">
        <v>38</v>
      </c>
      <c r="CT20" s="117">
        <f t="shared" si="3"/>
        <v>0</v>
      </c>
      <c r="CU20" s="118">
        <f t="shared" si="3"/>
        <v>0</v>
      </c>
      <c r="CV20" s="115" t="s">
        <v>38</v>
      </c>
      <c r="CW20" s="116" t="s">
        <v>38</v>
      </c>
      <c r="CX20" s="117">
        <f t="shared" si="4"/>
        <v>256.68954915840203</v>
      </c>
      <c r="CY20" s="1088">
        <f t="shared" si="5"/>
        <v>257.9288069136249</v>
      </c>
      <c r="CZ20" s="127">
        <f t="shared" si="6"/>
        <v>-17.590000000000146</v>
      </c>
      <c r="DA20" s="635">
        <f t="shared" si="7"/>
        <v>-4.1824290425590436E-3</v>
      </c>
      <c r="DB20" s="875" t="s">
        <v>38</v>
      </c>
      <c r="DC20" s="1030" t="s">
        <v>38</v>
      </c>
      <c r="DD20" s="76">
        <f t="shared" si="8"/>
        <v>674.96623495267704</v>
      </c>
      <c r="DE20" s="648">
        <f t="shared" si="9"/>
        <v>6.2522538529883481E-4</v>
      </c>
      <c r="DF20" s="125" t="s">
        <v>38</v>
      </c>
      <c r="DG20" s="128" t="s">
        <v>38</v>
      </c>
      <c r="DH20" s="76">
        <f t="shared" si="10"/>
        <v>674.96623495267704</v>
      </c>
      <c r="DI20" s="648">
        <f t="shared" si="11"/>
        <v>6.2522538529883481E-4</v>
      </c>
      <c r="DJ20" s="112" t="s">
        <v>38</v>
      </c>
      <c r="DK20" s="113" t="s">
        <v>38</v>
      </c>
      <c r="DL20" s="76">
        <f t="shared" si="12"/>
        <v>0</v>
      </c>
      <c r="DM20" s="635">
        <v>0</v>
      </c>
      <c r="DN20" s="76" t="s">
        <v>38</v>
      </c>
      <c r="DO20" s="129" t="s">
        <v>38</v>
      </c>
      <c r="DP20" s="130">
        <f t="shared" si="14"/>
        <v>1.2392577552228659</v>
      </c>
      <c r="DQ20" s="681">
        <f t="shared" si="15"/>
        <v>4.8278465534961268E-3</v>
      </c>
    </row>
    <row r="21" spans="1:121" x14ac:dyDescent="0.25">
      <c r="A21" s="1311"/>
      <c r="B21" s="80"/>
      <c r="C21" s="81" t="s">
        <v>39</v>
      </c>
      <c r="D21" s="82">
        <v>388</v>
      </c>
      <c r="E21" s="83">
        <v>399</v>
      </c>
      <c r="F21" s="83">
        <v>17.971283001389533</v>
      </c>
      <c r="G21" s="83">
        <v>18.478513200555813</v>
      </c>
      <c r="H21" s="131" t="s">
        <v>38</v>
      </c>
      <c r="I21" s="132" t="s">
        <v>38</v>
      </c>
      <c r="J21" s="86">
        <v>147615</v>
      </c>
      <c r="K21" s="102">
        <v>156478.92000000001</v>
      </c>
      <c r="L21" s="88" t="s">
        <v>38</v>
      </c>
      <c r="M21" s="89" t="s">
        <v>38</v>
      </c>
      <c r="N21" s="86">
        <v>147615</v>
      </c>
      <c r="O21" s="87">
        <v>156478.92000000001</v>
      </c>
      <c r="P21" s="131" t="s">
        <v>38</v>
      </c>
      <c r="Q21" s="132" t="s">
        <v>38</v>
      </c>
      <c r="R21" s="86">
        <v>0</v>
      </c>
      <c r="S21" s="90">
        <v>0</v>
      </c>
      <c r="T21" s="135" t="s">
        <v>38</v>
      </c>
      <c r="U21" s="132" t="s">
        <v>38</v>
      </c>
      <c r="V21" s="87">
        <v>380.45103092783506</v>
      </c>
      <c r="W21" s="87">
        <v>392.1777443609023</v>
      </c>
      <c r="X21" s="857">
        <v>360.09999999999997</v>
      </c>
      <c r="Y21" s="858">
        <v>363.5</v>
      </c>
      <c r="Z21" s="858">
        <v>16.488095238095237</v>
      </c>
      <c r="AA21" s="858">
        <v>16.643772893772894</v>
      </c>
      <c r="AB21" s="883" t="s">
        <v>38</v>
      </c>
      <c r="AC21" s="884" t="s">
        <v>38</v>
      </c>
      <c r="AD21" s="861">
        <v>138856</v>
      </c>
      <c r="AE21" s="862">
        <v>152978.1368287009</v>
      </c>
      <c r="AF21" s="863" t="s">
        <v>38</v>
      </c>
      <c r="AG21" s="864" t="s">
        <v>38</v>
      </c>
      <c r="AH21" s="865">
        <v>138856</v>
      </c>
      <c r="AI21" s="866">
        <v>152978.1368287009</v>
      </c>
      <c r="AJ21" s="883" t="s">
        <v>38</v>
      </c>
      <c r="AK21" s="884" t="s">
        <v>38</v>
      </c>
      <c r="AL21" s="865">
        <v>0</v>
      </c>
      <c r="AM21" s="862">
        <v>0</v>
      </c>
      <c r="AN21" s="883" t="s">
        <v>38</v>
      </c>
      <c r="AO21" s="884" t="s">
        <v>38</v>
      </c>
      <c r="AP21" s="867">
        <v>386</v>
      </c>
      <c r="AQ21" s="868">
        <v>420.84769416423904</v>
      </c>
      <c r="AR21" s="82">
        <v>312.2</v>
      </c>
      <c r="AS21" s="83">
        <v>310</v>
      </c>
      <c r="AT21" s="665">
        <v>0.14139492753623187</v>
      </c>
      <c r="AU21" s="665">
        <v>0.14039855072463769</v>
      </c>
      <c r="AV21" s="131" t="s">
        <v>38</v>
      </c>
      <c r="AW21" s="132" t="s">
        <v>38</v>
      </c>
      <c r="AX21" s="91">
        <v>109795.35</v>
      </c>
      <c r="AY21" s="90">
        <v>123937.44999999998</v>
      </c>
      <c r="AZ21" s="92" t="s">
        <v>38</v>
      </c>
      <c r="BA21" s="89" t="s">
        <v>38</v>
      </c>
      <c r="BB21" s="86">
        <v>109795.35</v>
      </c>
      <c r="BC21" s="93">
        <v>123937.44999999998</v>
      </c>
      <c r="BD21" s="131" t="s">
        <v>38</v>
      </c>
      <c r="BE21" s="132" t="s">
        <v>38</v>
      </c>
      <c r="BF21" s="86">
        <v>0</v>
      </c>
      <c r="BG21" s="90"/>
      <c r="BH21" s="131" t="s">
        <v>38</v>
      </c>
      <c r="BI21" s="132" t="s">
        <v>38</v>
      </c>
      <c r="BJ21" s="87">
        <v>351.682735426009</v>
      </c>
      <c r="BK21" s="795">
        <v>399.79822580645157</v>
      </c>
      <c r="BL21" s="82">
        <v>395.70000000000005</v>
      </c>
      <c r="BM21" s="83">
        <v>392.7</v>
      </c>
      <c r="BN21" s="665">
        <v>0.17913082842915348</v>
      </c>
      <c r="BO21" s="665">
        <v>0.17777274784970573</v>
      </c>
      <c r="BP21" s="131" t="s">
        <v>38</v>
      </c>
      <c r="BQ21" s="132" t="s">
        <v>38</v>
      </c>
      <c r="BR21" s="91">
        <v>162359.4</v>
      </c>
      <c r="BS21" s="91">
        <v>153708.54999999999</v>
      </c>
      <c r="BT21" s="92" t="s">
        <v>38</v>
      </c>
      <c r="BU21" s="89" t="s">
        <v>38</v>
      </c>
      <c r="BV21" s="86">
        <v>162359.4</v>
      </c>
      <c r="BW21" s="1109">
        <v>153708.54999999999</v>
      </c>
      <c r="BX21" s="131" t="s">
        <v>38</v>
      </c>
      <c r="BY21" s="132" t="s">
        <v>38</v>
      </c>
      <c r="BZ21" s="86">
        <v>0</v>
      </c>
      <c r="CA21" s="757"/>
      <c r="CB21" s="131" t="s">
        <v>38</v>
      </c>
      <c r="CC21" s="132" t="s">
        <v>38</v>
      </c>
      <c r="CD21" s="87">
        <v>410.30932524639871</v>
      </c>
      <c r="CE21" s="87">
        <v>391.41469314998727</v>
      </c>
      <c r="CF21" s="94">
        <f t="shared" si="0"/>
        <v>1456</v>
      </c>
      <c r="CG21" s="972">
        <f t="shared" si="0"/>
        <v>1465.2</v>
      </c>
      <c r="CH21" s="665">
        <f t="shared" ref="CH21:CH62" si="17">CF21/8760</f>
        <v>0.16621004566210046</v>
      </c>
      <c r="CI21" s="645">
        <f t="shared" ref="CI21:CI25" si="18">CG21/8760</f>
        <v>0.16726027397260274</v>
      </c>
      <c r="CJ21" s="92" t="s">
        <v>38</v>
      </c>
      <c r="CK21" s="89" t="s">
        <v>38</v>
      </c>
      <c r="CL21" s="86">
        <f t="shared" si="1"/>
        <v>558625.75</v>
      </c>
      <c r="CM21" s="96">
        <f t="shared" si="1"/>
        <v>587103.05682870094</v>
      </c>
      <c r="CN21" s="97" t="s">
        <v>38</v>
      </c>
      <c r="CO21" s="89" t="s">
        <v>38</v>
      </c>
      <c r="CP21" s="86">
        <f t="shared" si="2"/>
        <v>558625.75</v>
      </c>
      <c r="CQ21" s="90">
        <f t="shared" si="2"/>
        <v>587103.05682870094</v>
      </c>
      <c r="CR21" s="92" t="s">
        <v>38</v>
      </c>
      <c r="CS21" s="89" t="s">
        <v>38</v>
      </c>
      <c r="CT21" s="86">
        <f t="shared" si="3"/>
        <v>0</v>
      </c>
      <c r="CU21" s="90">
        <f t="shared" si="3"/>
        <v>0</v>
      </c>
      <c r="CV21" s="92" t="s">
        <v>38</v>
      </c>
      <c r="CW21" s="89" t="s">
        <v>38</v>
      </c>
      <c r="CX21" s="86">
        <f t="shared" si="4"/>
        <v>383.6715315934066</v>
      </c>
      <c r="CY21" s="1087">
        <f t="shared" si="5"/>
        <v>400.69823698382538</v>
      </c>
      <c r="CZ21" s="98">
        <f t="shared" si="6"/>
        <v>9.2000000000000455</v>
      </c>
      <c r="DA21" s="634">
        <f t="shared" si="7"/>
        <v>6.31868131868135E-3</v>
      </c>
      <c r="DB21" s="883" t="s">
        <v>38</v>
      </c>
      <c r="DC21" s="974" t="s">
        <v>38</v>
      </c>
      <c r="DD21" s="95">
        <f t="shared" si="8"/>
        <v>28477.306828700937</v>
      </c>
      <c r="DE21" s="647">
        <f t="shared" si="9"/>
        <v>5.0977433153951347E-2</v>
      </c>
      <c r="DF21" s="99" t="s">
        <v>38</v>
      </c>
      <c r="DG21" s="100" t="s">
        <v>38</v>
      </c>
      <c r="DH21" s="95">
        <f t="shared" si="10"/>
        <v>28477.306828700937</v>
      </c>
      <c r="DI21" s="647">
        <f t="shared" si="11"/>
        <v>5.0977433153951347E-2</v>
      </c>
      <c r="DJ21" s="131" t="s">
        <v>38</v>
      </c>
      <c r="DK21" s="132" t="s">
        <v>38</v>
      </c>
      <c r="DL21" s="95">
        <f t="shared" si="12"/>
        <v>0</v>
      </c>
      <c r="DM21" s="634">
        <v>0</v>
      </c>
      <c r="DN21" s="95" t="s">
        <v>38</v>
      </c>
      <c r="DO21" s="101" t="s">
        <v>38</v>
      </c>
      <c r="DP21" s="103">
        <f t="shared" si="14"/>
        <v>17.026705390418783</v>
      </c>
      <c r="DQ21" s="680">
        <f t="shared" si="15"/>
        <v>4.4378339252083794E-2</v>
      </c>
    </row>
    <row r="22" spans="1:121" x14ac:dyDescent="0.25">
      <c r="A22" s="1311"/>
      <c r="B22" s="107"/>
      <c r="C22" s="108" t="s">
        <v>40</v>
      </c>
      <c r="D22" s="82">
        <v>20.6</v>
      </c>
      <c r="E22" s="83">
        <v>20.6</v>
      </c>
      <c r="F22" s="83">
        <v>0.95414543770264015</v>
      </c>
      <c r="G22" s="83">
        <v>0.95566929133858258</v>
      </c>
      <c r="H22" s="131" t="s">
        <v>38</v>
      </c>
      <c r="I22" s="132" t="s">
        <v>38</v>
      </c>
      <c r="J22" s="86">
        <v>6407</v>
      </c>
      <c r="K22" s="87">
        <v>7620.36</v>
      </c>
      <c r="L22" s="92" t="s">
        <v>38</v>
      </c>
      <c r="M22" s="89" t="s">
        <v>38</v>
      </c>
      <c r="N22" s="86">
        <v>6407</v>
      </c>
      <c r="O22" s="87">
        <v>7620.36</v>
      </c>
      <c r="P22" s="131" t="s">
        <v>38</v>
      </c>
      <c r="Q22" s="132" t="s">
        <v>38</v>
      </c>
      <c r="R22" s="86">
        <v>0</v>
      </c>
      <c r="S22" s="90">
        <v>0</v>
      </c>
      <c r="T22" s="135" t="s">
        <v>38</v>
      </c>
      <c r="U22" s="132" t="s">
        <v>38</v>
      </c>
      <c r="V22" s="87">
        <v>311.01941747572812</v>
      </c>
      <c r="W22" s="87">
        <v>369.9203883495145</v>
      </c>
      <c r="X22" s="857">
        <v>18.399999999999999</v>
      </c>
      <c r="Y22" s="858">
        <v>18.2</v>
      </c>
      <c r="Z22" s="858">
        <v>0.8424908424908425</v>
      </c>
      <c r="AA22" s="858">
        <v>0.83333333333333337</v>
      </c>
      <c r="AB22" s="883" t="s">
        <v>38</v>
      </c>
      <c r="AC22" s="884" t="s">
        <v>38</v>
      </c>
      <c r="AD22" s="861">
        <v>5708</v>
      </c>
      <c r="AE22" s="862">
        <v>5623</v>
      </c>
      <c r="AF22" s="863" t="s">
        <v>38</v>
      </c>
      <c r="AG22" s="864" t="s">
        <v>38</v>
      </c>
      <c r="AH22" s="865">
        <v>5708</v>
      </c>
      <c r="AI22" s="862">
        <v>5623</v>
      </c>
      <c r="AJ22" s="883" t="s">
        <v>38</v>
      </c>
      <c r="AK22" s="884" t="s">
        <v>38</v>
      </c>
      <c r="AL22" s="865">
        <v>0</v>
      </c>
      <c r="AM22" s="862">
        <v>0</v>
      </c>
      <c r="AN22" s="883" t="s">
        <v>38</v>
      </c>
      <c r="AO22" s="884" t="s">
        <v>38</v>
      </c>
      <c r="AP22" s="867">
        <v>310</v>
      </c>
      <c r="AQ22" s="868">
        <v>308.95604395604397</v>
      </c>
      <c r="AR22" s="82">
        <v>19.8</v>
      </c>
      <c r="AS22" s="83">
        <v>19.8</v>
      </c>
      <c r="AT22" s="665">
        <v>8.9673913043478264E-3</v>
      </c>
      <c r="AU22" s="665">
        <v>8.9673913043478264E-3</v>
      </c>
      <c r="AV22" s="131" t="s">
        <v>38</v>
      </c>
      <c r="AW22" s="132" t="s">
        <v>38</v>
      </c>
      <c r="AX22" s="91">
        <v>6723.1500000000005</v>
      </c>
      <c r="AY22" s="90">
        <v>5753.64</v>
      </c>
      <c r="AZ22" s="92" t="s">
        <v>38</v>
      </c>
      <c r="BA22" s="89" t="s">
        <v>38</v>
      </c>
      <c r="BB22" s="86">
        <v>6723.1500000000005</v>
      </c>
      <c r="BC22" s="845">
        <v>5753.64</v>
      </c>
      <c r="BD22" s="131" t="s">
        <v>38</v>
      </c>
      <c r="BE22" s="132" t="s">
        <v>38</v>
      </c>
      <c r="BF22" s="86">
        <v>0</v>
      </c>
      <c r="BG22" s="90"/>
      <c r="BH22" s="131" t="s">
        <v>38</v>
      </c>
      <c r="BI22" s="132" t="s">
        <v>38</v>
      </c>
      <c r="BJ22" s="87">
        <v>339.55303030303031</v>
      </c>
      <c r="BK22" s="795">
        <v>290.58787878787882</v>
      </c>
      <c r="BL22" s="82">
        <v>18.8</v>
      </c>
      <c r="BM22" s="83">
        <v>20.8</v>
      </c>
      <c r="BN22" s="665">
        <v>8.5106382978723406E-3</v>
      </c>
      <c r="BO22" s="665">
        <v>9.4160253508374838E-3</v>
      </c>
      <c r="BP22" s="131" t="s">
        <v>38</v>
      </c>
      <c r="BQ22" s="132" t="s">
        <v>38</v>
      </c>
      <c r="BR22" s="91">
        <v>6199.2</v>
      </c>
      <c r="BS22" s="91">
        <v>5666.06</v>
      </c>
      <c r="BT22" s="92" t="s">
        <v>38</v>
      </c>
      <c r="BU22" s="89" t="s">
        <v>38</v>
      </c>
      <c r="BV22" s="86">
        <v>6199.2</v>
      </c>
      <c r="BW22" s="1109">
        <v>5666.06</v>
      </c>
      <c r="BX22" s="131" t="s">
        <v>38</v>
      </c>
      <c r="BY22" s="132" t="s">
        <v>38</v>
      </c>
      <c r="BZ22" s="86">
        <v>0</v>
      </c>
      <c r="CA22" s="757"/>
      <c r="CB22" s="131" t="s">
        <v>38</v>
      </c>
      <c r="CC22" s="132" t="s">
        <v>38</v>
      </c>
      <c r="CD22" s="87">
        <v>329.74468085106383</v>
      </c>
      <c r="CE22" s="87">
        <v>272.40673076923076</v>
      </c>
      <c r="CF22" s="94">
        <f t="shared" si="0"/>
        <v>77.599999999999994</v>
      </c>
      <c r="CG22" s="972">
        <f t="shared" si="0"/>
        <v>79.400000000000006</v>
      </c>
      <c r="CH22" s="665">
        <f t="shared" si="17"/>
        <v>8.8584474885844734E-3</v>
      </c>
      <c r="CI22" s="645">
        <f t="shared" si="18"/>
        <v>9.0639269406392695E-3</v>
      </c>
      <c r="CJ22" s="92" t="s">
        <v>38</v>
      </c>
      <c r="CK22" s="89" t="s">
        <v>38</v>
      </c>
      <c r="CL22" s="86">
        <f t="shared" si="1"/>
        <v>25037.35</v>
      </c>
      <c r="CM22" s="96">
        <f t="shared" si="1"/>
        <v>24663.06</v>
      </c>
      <c r="CN22" s="97" t="s">
        <v>38</v>
      </c>
      <c r="CO22" s="89" t="s">
        <v>38</v>
      </c>
      <c r="CP22" s="86">
        <f t="shared" si="2"/>
        <v>25037.35</v>
      </c>
      <c r="CQ22" s="90">
        <f t="shared" si="2"/>
        <v>24663.06</v>
      </c>
      <c r="CR22" s="92" t="s">
        <v>38</v>
      </c>
      <c r="CS22" s="89" t="s">
        <v>38</v>
      </c>
      <c r="CT22" s="86">
        <f t="shared" si="3"/>
        <v>0</v>
      </c>
      <c r="CU22" s="90">
        <f t="shared" si="3"/>
        <v>0</v>
      </c>
      <c r="CV22" s="92" t="s">
        <v>38</v>
      </c>
      <c r="CW22" s="89" t="s">
        <v>38</v>
      </c>
      <c r="CX22" s="86">
        <f t="shared" si="4"/>
        <v>322.64626288659792</v>
      </c>
      <c r="CY22" s="1087">
        <f t="shared" si="5"/>
        <v>310.61788413098236</v>
      </c>
      <c r="CZ22" s="98">
        <f t="shared" si="6"/>
        <v>1.8000000000000114</v>
      </c>
      <c r="DA22" s="634">
        <f t="shared" si="7"/>
        <v>2.319587628865994E-2</v>
      </c>
      <c r="DB22" s="883" t="s">
        <v>38</v>
      </c>
      <c r="DC22" s="974" t="s">
        <v>38</v>
      </c>
      <c r="DD22" s="95">
        <f t="shared" si="8"/>
        <v>-374.28999999999724</v>
      </c>
      <c r="DE22" s="647">
        <f t="shared" si="9"/>
        <v>-1.4949265796899322E-2</v>
      </c>
      <c r="DF22" s="99" t="s">
        <v>38</v>
      </c>
      <c r="DG22" s="100" t="s">
        <v>38</v>
      </c>
      <c r="DH22" s="95">
        <f t="shared" si="10"/>
        <v>-374.28999999999724</v>
      </c>
      <c r="DI22" s="647">
        <f t="shared" si="11"/>
        <v>-1.4949265796899322E-2</v>
      </c>
      <c r="DJ22" s="131" t="s">
        <v>38</v>
      </c>
      <c r="DK22" s="132" t="s">
        <v>38</v>
      </c>
      <c r="DL22" s="95">
        <f t="shared" si="12"/>
        <v>0</v>
      </c>
      <c r="DM22" s="634">
        <v>0</v>
      </c>
      <c r="DN22" s="95" t="s">
        <v>38</v>
      </c>
      <c r="DO22" s="101" t="s">
        <v>38</v>
      </c>
      <c r="DP22" s="91">
        <f t="shared" si="14"/>
        <v>-12.028378755615563</v>
      </c>
      <c r="DQ22" s="678">
        <f t="shared" si="15"/>
        <v>-3.7280390753644761E-2</v>
      </c>
    </row>
    <row r="23" spans="1:121" x14ac:dyDescent="0.25">
      <c r="A23" s="1311"/>
      <c r="B23" s="107"/>
      <c r="C23" s="108" t="s">
        <v>41</v>
      </c>
      <c r="D23" s="82">
        <v>0</v>
      </c>
      <c r="E23" s="83">
        <v>0</v>
      </c>
      <c r="F23" s="83">
        <v>0</v>
      </c>
      <c r="G23" s="83">
        <v>0</v>
      </c>
      <c r="H23" s="131" t="s">
        <v>38</v>
      </c>
      <c r="I23" s="132" t="s">
        <v>38</v>
      </c>
      <c r="J23" s="86">
        <v>0</v>
      </c>
      <c r="K23" s="87">
        <v>0</v>
      </c>
      <c r="L23" s="92" t="s">
        <v>38</v>
      </c>
      <c r="M23" s="89" t="s">
        <v>38</v>
      </c>
      <c r="N23" s="86">
        <v>0</v>
      </c>
      <c r="O23" s="87">
        <v>0</v>
      </c>
      <c r="P23" s="131" t="s">
        <v>38</v>
      </c>
      <c r="Q23" s="132" t="s">
        <v>38</v>
      </c>
      <c r="R23" s="86">
        <v>0</v>
      </c>
      <c r="S23" s="90">
        <v>0</v>
      </c>
      <c r="T23" s="135" t="s">
        <v>38</v>
      </c>
      <c r="U23" s="132" t="s">
        <v>38</v>
      </c>
      <c r="V23" s="87"/>
      <c r="W23" s="87"/>
      <c r="X23" s="857">
        <v>0</v>
      </c>
      <c r="Y23" s="858">
        <v>0</v>
      </c>
      <c r="Z23" s="858">
        <v>0</v>
      </c>
      <c r="AA23" s="858">
        <v>0</v>
      </c>
      <c r="AB23" s="883" t="s">
        <v>38</v>
      </c>
      <c r="AC23" s="884" t="s">
        <v>38</v>
      </c>
      <c r="AD23" s="861">
        <v>0</v>
      </c>
      <c r="AE23" s="862">
        <v>0</v>
      </c>
      <c r="AF23" s="863" t="s">
        <v>38</v>
      </c>
      <c r="AG23" s="864" t="s">
        <v>38</v>
      </c>
      <c r="AH23" s="865">
        <v>0</v>
      </c>
      <c r="AI23" s="866"/>
      <c r="AJ23" s="883" t="s">
        <v>38</v>
      </c>
      <c r="AK23" s="884" t="s">
        <v>38</v>
      </c>
      <c r="AL23" s="865">
        <v>0</v>
      </c>
      <c r="AM23" s="862">
        <v>0</v>
      </c>
      <c r="AN23" s="883" t="s">
        <v>38</v>
      </c>
      <c r="AO23" s="884" t="s">
        <v>38</v>
      </c>
      <c r="AP23" s="867">
        <v>0</v>
      </c>
      <c r="AQ23" s="868"/>
      <c r="AR23" s="82">
        <v>0</v>
      </c>
      <c r="AS23" s="83">
        <v>0</v>
      </c>
      <c r="AT23" s="665">
        <v>0</v>
      </c>
      <c r="AU23" s="665">
        <v>0</v>
      </c>
      <c r="AV23" s="131" t="s">
        <v>38</v>
      </c>
      <c r="AW23" s="132" t="s">
        <v>38</v>
      </c>
      <c r="AX23" s="91">
        <v>0</v>
      </c>
      <c r="AY23" s="90">
        <v>0</v>
      </c>
      <c r="AZ23" s="92" t="s">
        <v>38</v>
      </c>
      <c r="BA23" s="89" t="s">
        <v>38</v>
      </c>
      <c r="BB23" s="86">
        <v>0</v>
      </c>
      <c r="BC23" s="93">
        <v>0</v>
      </c>
      <c r="BD23" s="131" t="s">
        <v>38</v>
      </c>
      <c r="BE23" s="132" t="s">
        <v>38</v>
      </c>
      <c r="BF23" s="86">
        <v>0</v>
      </c>
      <c r="BG23" s="90"/>
      <c r="BH23" s="131" t="s">
        <v>38</v>
      </c>
      <c r="BI23" s="132" t="s">
        <v>38</v>
      </c>
      <c r="BJ23" s="87">
        <v>0</v>
      </c>
      <c r="BK23" s="795" t="s">
        <v>38</v>
      </c>
      <c r="BL23" s="82">
        <v>0</v>
      </c>
      <c r="BM23" s="83">
        <v>0</v>
      </c>
      <c r="BN23" s="665">
        <v>0</v>
      </c>
      <c r="BO23" s="665">
        <v>0</v>
      </c>
      <c r="BP23" s="131" t="s">
        <v>38</v>
      </c>
      <c r="BQ23" s="132" t="s">
        <v>38</v>
      </c>
      <c r="BR23" s="91">
        <v>0</v>
      </c>
      <c r="BS23" s="91">
        <v>0</v>
      </c>
      <c r="BT23" s="92" t="s">
        <v>38</v>
      </c>
      <c r="BU23" s="89" t="s">
        <v>38</v>
      </c>
      <c r="BV23" s="86"/>
      <c r="BW23" s="1109"/>
      <c r="BX23" s="131" t="s">
        <v>38</v>
      </c>
      <c r="BY23" s="132" t="s">
        <v>38</v>
      </c>
      <c r="BZ23" s="86">
        <v>0</v>
      </c>
      <c r="CA23" s="757"/>
      <c r="CB23" s="131" t="s">
        <v>38</v>
      </c>
      <c r="CC23" s="132" t="s">
        <v>38</v>
      </c>
      <c r="CD23" s="87">
        <v>0</v>
      </c>
      <c r="CE23" s="87">
        <v>0</v>
      </c>
      <c r="CF23" s="94">
        <f t="shared" si="0"/>
        <v>0</v>
      </c>
      <c r="CG23" s="972">
        <f t="shared" si="0"/>
        <v>0</v>
      </c>
      <c r="CH23" s="665">
        <f t="shared" si="17"/>
        <v>0</v>
      </c>
      <c r="CI23" s="645">
        <f t="shared" si="18"/>
        <v>0</v>
      </c>
      <c r="CJ23" s="92" t="s">
        <v>38</v>
      </c>
      <c r="CK23" s="89" t="s">
        <v>38</v>
      </c>
      <c r="CL23" s="86">
        <f t="shared" si="1"/>
        <v>0</v>
      </c>
      <c r="CM23" s="96">
        <f t="shared" si="1"/>
        <v>0</v>
      </c>
      <c r="CN23" s="97" t="s">
        <v>38</v>
      </c>
      <c r="CO23" s="89" t="s">
        <v>38</v>
      </c>
      <c r="CP23" s="86">
        <f t="shared" si="2"/>
        <v>0</v>
      </c>
      <c r="CQ23" s="90">
        <f t="shared" si="2"/>
        <v>0</v>
      </c>
      <c r="CR23" s="92" t="s">
        <v>38</v>
      </c>
      <c r="CS23" s="89" t="s">
        <v>38</v>
      </c>
      <c r="CT23" s="86">
        <f t="shared" si="3"/>
        <v>0</v>
      </c>
      <c r="CU23" s="90">
        <f t="shared" si="3"/>
        <v>0</v>
      </c>
      <c r="CV23" s="92" t="s">
        <v>38</v>
      </c>
      <c r="CW23" s="89" t="s">
        <v>38</v>
      </c>
      <c r="CX23" s="86"/>
      <c r="CY23" s="1087"/>
      <c r="CZ23" s="98">
        <f t="shared" si="6"/>
        <v>0</v>
      </c>
      <c r="DA23" s="634"/>
      <c r="DB23" s="883" t="s">
        <v>38</v>
      </c>
      <c r="DC23" s="974" t="s">
        <v>38</v>
      </c>
      <c r="DD23" s="95">
        <f t="shared" si="8"/>
        <v>0</v>
      </c>
      <c r="DE23" s="647">
        <v>0</v>
      </c>
      <c r="DF23" s="99" t="s">
        <v>38</v>
      </c>
      <c r="DG23" s="100" t="s">
        <v>38</v>
      </c>
      <c r="DH23" s="95">
        <f t="shared" si="10"/>
        <v>0</v>
      </c>
      <c r="DI23" s="647">
        <v>0</v>
      </c>
      <c r="DJ23" s="131" t="s">
        <v>38</v>
      </c>
      <c r="DK23" s="132" t="s">
        <v>38</v>
      </c>
      <c r="DL23" s="95">
        <f t="shared" si="12"/>
        <v>0</v>
      </c>
      <c r="DM23" s="634">
        <v>0</v>
      </c>
      <c r="DN23" s="95" t="s">
        <v>38</v>
      </c>
      <c r="DO23" s="101" t="s">
        <v>38</v>
      </c>
      <c r="DP23" s="103">
        <f t="shared" si="14"/>
        <v>0</v>
      </c>
      <c r="DQ23" s="680">
        <v>0</v>
      </c>
    </row>
    <row r="24" spans="1:121" x14ac:dyDescent="0.25">
      <c r="A24" s="1311"/>
      <c r="B24" s="143"/>
      <c r="C24" s="108" t="s">
        <v>42</v>
      </c>
      <c r="D24" s="82">
        <v>614.5</v>
      </c>
      <c r="E24" s="83">
        <v>605.4</v>
      </c>
      <c r="F24" s="83">
        <v>28.462251042149145</v>
      </c>
      <c r="G24" s="83">
        <v>28.041269106067624</v>
      </c>
      <c r="H24" s="131" t="s">
        <v>38</v>
      </c>
      <c r="I24" s="132" t="s">
        <v>38</v>
      </c>
      <c r="J24" s="86">
        <v>115039</v>
      </c>
      <c r="K24" s="87">
        <v>110883.77</v>
      </c>
      <c r="L24" s="92" t="s">
        <v>38</v>
      </c>
      <c r="M24" s="89" t="s">
        <v>38</v>
      </c>
      <c r="N24" s="86">
        <v>115039</v>
      </c>
      <c r="O24" s="87">
        <v>110883.77</v>
      </c>
      <c r="P24" s="131" t="s">
        <v>38</v>
      </c>
      <c r="Q24" s="132" t="s">
        <v>38</v>
      </c>
      <c r="R24" s="86">
        <v>0</v>
      </c>
      <c r="S24" s="90">
        <v>0</v>
      </c>
      <c r="T24" s="135" t="s">
        <v>38</v>
      </c>
      <c r="U24" s="132" t="s">
        <v>38</v>
      </c>
      <c r="V24" s="87">
        <v>187.20748576078111</v>
      </c>
      <c r="W24" s="87">
        <v>183.15786257020153</v>
      </c>
      <c r="X24" s="857">
        <v>607.1</v>
      </c>
      <c r="Y24" s="858">
        <v>589.9</v>
      </c>
      <c r="Z24" s="858">
        <v>27.797619047619047</v>
      </c>
      <c r="AA24" s="858">
        <v>27.010073260073259</v>
      </c>
      <c r="AB24" s="883" t="s">
        <v>38</v>
      </c>
      <c r="AC24" s="884" t="s">
        <v>38</v>
      </c>
      <c r="AD24" s="861">
        <v>114030</v>
      </c>
      <c r="AE24" s="862">
        <v>119711.09940625177</v>
      </c>
      <c r="AF24" s="863" t="s">
        <v>38</v>
      </c>
      <c r="AG24" s="864" t="s">
        <v>38</v>
      </c>
      <c r="AH24" s="865">
        <v>114030</v>
      </c>
      <c r="AI24" s="871">
        <v>119711.09940625177</v>
      </c>
      <c r="AJ24" s="883" t="s">
        <v>38</v>
      </c>
      <c r="AK24" s="884" t="s">
        <v>38</v>
      </c>
      <c r="AL24" s="865">
        <v>0</v>
      </c>
      <c r="AM24" s="862">
        <v>0</v>
      </c>
      <c r="AN24" s="883" t="s">
        <v>38</v>
      </c>
      <c r="AO24" s="884" t="s">
        <v>38</v>
      </c>
      <c r="AP24" s="867">
        <v>188</v>
      </c>
      <c r="AQ24" s="868">
        <v>202.93456417401555</v>
      </c>
      <c r="AR24" s="82">
        <v>583.89</v>
      </c>
      <c r="AS24" s="83">
        <v>584.20000000000005</v>
      </c>
      <c r="AT24" s="665">
        <v>0.26444293478260866</v>
      </c>
      <c r="AU24" s="665">
        <v>0.26458333333333334</v>
      </c>
      <c r="AV24" s="131" t="s">
        <v>38</v>
      </c>
      <c r="AW24" s="132" t="s">
        <v>38</v>
      </c>
      <c r="AX24" s="91">
        <v>112688.16</v>
      </c>
      <c r="AY24" s="90">
        <v>100967.51000000001</v>
      </c>
      <c r="AZ24" s="92" t="s">
        <v>38</v>
      </c>
      <c r="BA24" s="89" t="s">
        <v>38</v>
      </c>
      <c r="BB24" s="86">
        <v>112688.16</v>
      </c>
      <c r="BC24" s="106">
        <v>100967.51000000001</v>
      </c>
      <c r="BD24" s="131" t="s">
        <v>38</v>
      </c>
      <c r="BE24" s="132" t="s">
        <v>38</v>
      </c>
      <c r="BF24" s="86">
        <v>0</v>
      </c>
      <c r="BG24" s="90"/>
      <c r="BH24" s="131" t="s">
        <v>38</v>
      </c>
      <c r="BI24" s="132" t="s">
        <v>38</v>
      </c>
      <c r="BJ24" s="87">
        <v>192.99552997996199</v>
      </c>
      <c r="BK24" s="795">
        <v>172.83038343033209</v>
      </c>
      <c r="BL24" s="82">
        <v>623.5</v>
      </c>
      <c r="BM24" s="83">
        <v>618.1</v>
      </c>
      <c r="BN24" s="665">
        <v>0.2822544137618832</v>
      </c>
      <c r="BO24" s="665">
        <v>0.27980986871887731</v>
      </c>
      <c r="BP24" s="131" t="s">
        <v>38</v>
      </c>
      <c r="BQ24" s="132" t="s">
        <v>38</v>
      </c>
      <c r="BR24" s="91">
        <v>120202.16</v>
      </c>
      <c r="BS24" s="91">
        <v>103716.57</v>
      </c>
      <c r="BT24" s="92" t="s">
        <v>38</v>
      </c>
      <c r="BU24" s="89" t="s">
        <v>38</v>
      </c>
      <c r="BV24" s="86">
        <v>120202.16</v>
      </c>
      <c r="BW24" s="756">
        <v>103716.57</v>
      </c>
      <c r="BX24" s="131" t="s">
        <v>38</v>
      </c>
      <c r="BY24" s="132" t="s">
        <v>38</v>
      </c>
      <c r="BZ24" s="86">
        <v>0</v>
      </c>
      <c r="CA24" s="757"/>
      <c r="CB24" s="131" t="s">
        <v>38</v>
      </c>
      <c r="CC24" s="132" t="s">
        <v>38</v>
      </c>
      <c r="CD24" s="87">
        <v>192.7861427425822</v>
      </c>
      <c r="CE24" s="87">
        <v>167.79901310467562</v>
      </c>
      <c r="CF24" s="94">
        <f t="shared" si="0"/>
        <v>2428.9899999999998</v>
      </c>
      <c r="CG24" s="972">
        <f t="shared" si="0"/>
        <v>2397.6000000000004</v>
      </c>
      <c r="CH24" s="665">
        <f t="shared" si="17"/>
        <v>0.27728196347031964</v>
      </c>
      <c r="CI24" s="645">
        <f t="shared" si="18"/>
        <v>0.27369863013698637</v>
      </c>
      <c r="CJ24" s="92" t="s">
        <v>38</v>
      </c>
      <c r="CK24" s="89" t="s">
        <v>38</v>
      </c>
      <c r="CL24" s="86">
        <f t="shared" si="1"/>
        <v>461959.32</v>
      </c>
      <c r="CM24" s="96">
        <f t="shared" si="1"/>
        <v>435278.94940625178</v>
      </c>
      <c r="CN24" s="97" t="s">
        <v>38</v>
      </c>
      <c r="CO24" s="89" t="s">
        <v>38</v>
      </c>
      <c r="CP24" s="86">
        <f t="shared" si="2"/>
        <v>461959.32</v>
      </c>
      <c r="CQ24" s="90">
        <f t="shared" si="2"/>
        <v>435278.94940625178</v>
      </c>
      <c r="CR24" s="92" t="s">
        <v>38</v>
      </c>
      <c r="CS24" s="89" t="s">
        <v>38</v>
      </c>
      <c r="CT24" s="86">
        <f t="shared" si="3"/>
        <v>0</v>
      </c>
      <c r="CU24" s="90">
        <f t="shared" si="3"/>
        <v>0</v>
      </c>
      <c r="CV24" s="92" t="s">
        <v>38</v>
      </c>
      <c r="CW24" s="89" t="s">
        <v>38</v>
      </c>
      <c r="CX24" s="86">
        <f t="shared" si="4"/>
        <v>190.18576445353833</v>
      </c>
      <c r="CY24" s="1087">
        <f t="shared" si="5"/>
        <v>181.54777669596751</v>
      </c>
      <c r="CZ24" s="98">
        <f t="shared" si="6"/>
        <v>-31.389999999999418</v>
      </c>
      <c r="DA24" s="634">
        <f t="shared" si="7"/>
        <v>-1.2923066789076704E-2</v>
      </c>
      <c r="DB24" s="883" t="s">
        <v>38</v>
      </c>
      <c r="DC24" s="974" t="s">
        <v>38</v>
      </c>
      <c r="DD24" s="95">
        <f t="shared" si="8"/>
        <v>-26680.37059374823</v>
      </c>
      <c r="DE24" s="647">
        <f t="shared" si="9"/>
        <v>-5.7754805323005996E-2</v>
      </c>
      <c r="DF24" s="99" t="s">
        <v>38</v>
      </c>
      <c r="DG24" s="100" t="s">
        <v>38</v>
      </c>
      <c r="DH24" s="95">
        <f t="shared" si="10"/>
        <v>-26680.37059374823</v>
      </c>
      <c r="DI24" s="647">
        <f t="shared" si="11"/>
        <v>-5.7754805323005996E-2</v>
      </c>
      <c r="DJ24" s="131" t="s">
        <v>38</v>
      </c>
      <c r="DK24" s="132" t="s">
        <v>38</v>
      </c>
      <c r="DL24" s="95">
        <f t="shared" si="12"/>
        <v>0</v>
      </c>
      <c r="DM24" s="634">
        <v>0</v>
      </c>
      <c r="DN24" s="95" t="s">
        <v>38</v>
      </c>
      <c r="DO24" s="101" t="s">
        <v>38</v>
      </c>
      <c r="DP24" s="103">
        <f t="shared" si="14"/>
        <v>-8.6379877575708122</v>
      </c>
      <c r="DQ24" s="680">
        <f t="shared" si="15"/>
        <v>-4.5418687262899958E-2</v>
      </c>
    </row>
    <row r="25" spans="1:121" x14ac:dyDescent="0.25">
      <c r="A25" s="1311"/>
      <c r="B25" s="133"/>
      <c r="C25" s="81" t="s">
        <v>43</v>
      </c>
      <c r="D25" s="82">
        <v>16.2</v>
      </c>
      <c r="E25" s="83">
        <v>16.2</v>
      </c>
      <c r="F25" s="83">
        <v>0.75034738304770721</v>
      </c>
      <c r="G25" s="83">
        <v>0.75173691523853647</v>
      </c>
      <c r="H25" s="131" t="s">
        <v>38</v>
      </c>
      <c r="I25" s="132" t="s">
        <v>38</v>
      </c>
      <c r="J25" s="86">
        <v>4275</v>
      </c>
      <c r="K25" s="87">
        <v>4821.6499999999996</v>
      </c>
      <c r="L25" s="92" t="s">
        <v>38</v>
      </c>
      <c r="M25" s="89" t="s">
        <v>38</v>
      </c>
      <c r="N25" s="86">
        <v>4275</v>
      </c>
      <c r="O25" s="87">
        <v>4821.6499999999996</v>
      </c>
      <c r="P25" s="131" t="s">
        <v>38</v>
      </c>
      <c r="Q25" s="132" t="s">
        <v>38</v>
      </c>
      <c r="R25" s="86">
        <v>0</v>
      </c>
      <c r="S25" s="90">
        <v>0</v>
      </c>
      <c r="T25" s="135" t="s">
        <v>38</v>
      </c>
      <c r="U25" s="132" t="s">
        <v>38</v>
      </c>
      <c r="V25" s="87">
        <v>263.88888888888891</v>
      </c>
      <c r="W25" s="87">
        <v>297.63271604938268</v>
      </c>
      <c r="X25" s="857">
        <v>15.2</v>
      </c>
      <c r="Y25" s="858">
        <v>16.2</v>
      </c>
      <c r="Z25" s="858">
        <v>0.69597069597069594</v>
      </c>
      <c r="AA25" s="858">
        <v>0.74175824175824168</v>
      </c>
      <c r="AB25" s="883" t="s">
        <v>38</v>
      </c>
      <c r="AC25" s="884" t="s">
        <v>38</v>
      </c>
      <c r="AD25" s="861">
        <v>4039</v>
      </c>
      <c r="AE25" s="862">
        <v>3668</v>
      </c>
      <c r="AF25" s="863" t="s">
        <v>38</v>
      </c>
      <c r="AG25" s="864" t="s">
        <v>38</v>
      </c>
      <c r="AH25" s="865">
        <v>4039</v>
      </c>
      <c r="AI25" s="871">
        <v>3668</v>
      </c>
      <c r="AJ25" s="883" t="s">
        <v>38</v>
      </c>
      <c r="AK25" s="884" t="s">
        <v>38</v>
      </c>
      <c r="AL25" s="865">
        <v>0</v>
      </c>
      <c r="AM25" s="862">
        <v>0</v>
      </c>
      <c r="AN25" s="883" t="s">
        <v>38</v>
      </c>
      <c r="AO25" s="884" t="s">
        <v>38</v>
      </c>
      <c r="AP25" s="867">
        <v>266</v>
      </c>
      <c r="AQ25" s="868">
        <v>226.41975308641977</v>
      </c>
      <c r="AR25" s="82">
        <v>2.2999999999999998</v>
      </c>
      <c r="AS25" s="83">
        <v>2.2999999999999998</v>
      </c>
      <c r="AT25" s="665">
        <v>1.0416666666666667E-3</v>
      </c>
      <c r="AU25" s="665">
        <v>1.0416666666666667E-3</v>
      </c>
      <c r="AV25" s="131" t="s">
        <v>38</v>
      </c>
      <c r="AW25" s="132" t="s">
        <v>38</v>
      </c>
      <c r="AX25" s="91">
        <v>1214.8500000000001</v>
      </c>
      <c r="AY25" s="90">
        <v>2624.79</v>
      </c>
      <c r="AZ25" s="92" t="s">
        <v>38</v>
      </c>
      <c r="BA25" s="89" t="s">
        <v>38</v>
      </c>
      <c r="BB25" s="86">
        <v>1214.8500000000001</v>
      </c>
      <c r="BC25" s="106">
        <v>2624.79</v>
      </c>
      <c r="BD25" s="131" t="s">
        <v>38</v>
      </c>
      <c r="BE25" s="132" t="s">
        <v>38</v>
      </c>
      <c r="BF25" s="86">
        <v>0</v>
      </c>
      <c r="BG25" s="90"/>
      <c r="BH25" s="131" t="s">
        <v>38</v>
      </c>
      <c r="BI25" s="132" t="s">
        <v>38</v>
      </c>
      <c r="BJ25" s="87">
        <v>528.19565217391312</v>
      </c>
      <c r="BK25" s="795">
        <v>1141.2130434782609</v>
      </c>
      <c r="BL25" s="82">
        <v>165.4</v>
      </c>
      <c r="BM25" s="83">
        <v>165.4</v>
      </c>
      <c r="BN25" s="665">
        <v>7.4875509280217301E-2</v>
      </c>
      <c r="BO25" s="665">
        <v>7.4875509280217301E-2</v>
      </c>
      <c r="BP25" s="131" t="s">
        <v>38</v>
      </c>
      <c r="BQ25" s="132" t="s">
        <v>38</v>
      </c>
      <c r="BR25" s="91">
        <v>3473.4</v>
      </c>
      <c r="BS25" s="91">
        <v>2070</v>
      </c>
      <c r="BT25" s="92" t="s">
        <v>38</v>
      </c>
      <c r="BU25" s="89" t="s">
        <v>38</v>
      </c>
      <c r="BV25" s="86">
        <v>3473.4</v>
      </c>
      <c r="BW25" s="756">
        <v>2070</v>
      </c>
      <c r="BX25" s="131" t="s">
        <v>38</v>
      </c>
      <c r="BY25" s="132" t="s">
        <v>38</v>
      </c>
      <c r="BZ25" s="86">
        <v>0</v>
      </c>
      <c r="CA25" s="757"/>
      <c r="CB25" s="131" t="s">
        <v>38</v>
      </c>
      <c r="CC25" s="132" t="s">
        <v>38</v>
      </c>
      <c r="CD25" s="87">
        <v>21</v>
      </c>
      <c r="CE25" s="87">
        <v>12.515114873035065</v>
      </c>
      <c r="CF25" s="94">
        <f t="shared" si="0"/>
        <v>199.1</v>
      </c>
      <c r="CG25" s="972">
        <f t="shared" si="0"/>
        <v>200.1</v>
      </c>
      <c r="CH25" s="665">
        <f t="shared" si="17"/>
        <v>2.2728310502283106E-2</v>
      </c>
      <c r="CI25" s="645">
        <f t="shared" si="18"/>
        <v>2.2842465753424655E-2</v>
      </c>
      <c r="CJ25" s="92" t="s">
        <v>38</v>
      </c>
      <c r="CK25" s="89" t="s">
        <v>38</v>
      </c>
      <c r="CL25" s="86">
        <f t="shared" si="1"/>
        <v>13002.25</v>
      </c>
      <c r="CM25" s="96">
        <f t="shared" si="1"/>
        <v>13184.44</v>
      </c>
      <c r="CN25" s="97" t="s">
        <v>38</v>
      </c>
      <c r="CO25" s="89" t="s">
        <v>38</v>
      </c>
      <c r="CP25" s="86">
        <f t="shared" si="2"/>
        <v>13002.25</v>
      </c>
      <c r="CQ25" s="90">
        <f t="shared" si="2"/>
        <v>13184.44</v>
      </c>
      <c r="CR25" s="92" t="s">
        <v>38</v>
      </c>
      <c r="CS25" s="89" t="s">
        <v>38</v>
      </c>
      <c r="CT25" s="86">
        <f t="shared" si="3"/>
        <v>0</v>
      </c>
      <c r="CU25" s="90">
        <f t="shared" si="3"/>
        <v>0</v>
      </c>
      <c r="CV25" s="92" t="s">
        <v>38</v>
      </c>
      <c r="CW25" s="89" t="s">
        <v>38</v>
      </c>
      <c r="CX25" s="86">
        <f t="shared" si="4"/>
        <v>65.305123053741838</v>
      </c>
      <c r="CY25" s="1087">
        <f t="shared" si="5"/>
        <v>65.889255372313841</v>
      </c>
      <c r="CZ25" s="98">
        <f t="shared" si="6"/>
        <v>1</v>
      </c>
      <c r="DA25" s="634">
        <f t="shared" si="7"/>
        <v>5.0226017076845809E-3</v>
      </c>
      <c r="DB25" s="883" t="s">
        <v>38</v>
      </c>
      <c r="DC25" s="974" t="s">
        <v>38</v>
      </c>
      <c r="DD25" s="95">
        <f t="shared" si="8"/>
        <v>182.19000000000051</v>
      </c>
      <c r="DE25" s="647">
        <f t="shared" si="9"/>
        <v>1.401219019785041E-2</v>
      </c>
      <c r="DF25" s="99" t="s">
        <v>38</v>
      </c>
      <c r="DG25" s="100" t="s">
        <v>38</v>
      </c>
      <c r="DH25" s="95">
        <f t="shared" si="10"/>
        <v>182.19000000000051</v>
      </c>
      <c r="DI25" s="647">
        <f t="shared" si="11"/>
        <v>1.401219019785041E-2</v>
      </c>
      <c r="DJ25" s="131" t="s">
        <v>38</v>
      </c>
      <c r="DK25" s="132" t="s">
        <v>38</v>
      </c>
      <c r="DL25" s="95">
        <f t="shared" si="12"/>
        <v>0</v>
      </c>
      <c r="DM25" s="634">
        <v>0</v>
      </c>
      <c r="DN25" s="95" t="s">
        <v>38</v>
      </c>
      <c r="DO25" s="101" t="s">
        <v>38</v>
      </c>
      <c r="DP25" s="103">
        <f t="shared" si="14"/>
        <v>0.58413231857200287</v>
      </c>
      <c r="DQ25" s="680">
        <f t="shared" si="15"/>
        <v>8.9446630104547883E-3</v>
      </c>
    </row>
    <row r="26" spans="1:121" s="985" customFormat="1" x14ac:dyDescent="0.25">
      <c r="A26" s="1311"/>
      <c r="B26" s="133"/>
      <c r="C26" s="986" t="s">
        <v>45</v>
      </c>
      <c r="D26" s="857">
        <v>11.9</v>
      </c>
      <c r="E26" s="973">
        <v>11.9</v>
      </c>
      <c r="F26" s="973">
        <v>100</v>
      </c>
      <c r="G26" s="973">
        <v>100</v>
      </c>
      <c r="H26" s="883" t="s">
        <v>38</v>
      </c>
      <c r="I26" s="974" t="s">
        <v>38</v>
      </c>
      <c r="J26" s="987">
        <v>5526</v>
      </c>
      <c r="K26" s="867">
        <v>5868</v>
      </c>
      <c r="L26" s="988" t="s">
        <v>38</v>
      </c>
      <c r="M26" s="864" t="s">
        <v>38</v>
      </c>
      <c r="N26" s="987">
        <v>5526</v>
      </c>
      <c r="O26" s="867">
        <v>5868</v>
      </c>
      <c r="P26" s="883" t="s">
        <v>38</v>
      </c>
      <c r="Q26" s="974" t="s">
        <v>38</v>
      </c>
      <c r="R26" s="987">
        <v>0</v>
      </c>
      <c r="S26" s="757">
        <v>0</v>
      </c>
      <c r="T26" s="989" t="s">
        <v>38</v>
      </c>
      <c r="U26" s="974" t="s">
        <v>38</v>
      </c>
      <c r="V26" s="867">
        <v>464.36974789915968</v>
      </c>
      <c r="W26" s="867">
        <v>493.10924369747897</v>
      </c>
      <c r="X26" s="857">
        <v>10.1</v>
      </c>
      <c r="Y26" s="858">
        <v>10.1</v>
      </c>
      <c r="Z26" s="858">
        <v>100</v>
      </c>
      <c r="AA26" s="858">
        <v>100</v>
      </c>
      <c r="AB26" s="883" t="s">
        <v>38</v>
      </c>
      <c r="AC26" s="884" t="s">
        <v>38</v>
      </c>
      <c r="AD26" s="861">
        <v>4875</v>
      </c>
      <c r="AE26" s="862">
        <v>3948</v>
      </c>
      <c r="AF26" s="863" t="s">
        <v>38</v>
      </c>
      <c r="AG26" s="864" t="s">
        <v>38</v>
      </c>
      <c r="AH26" s="865">
        <v>4875</v>
      </c>
      <c r="AI26" s="871">
        <v>3948</v>
      </c>
      <c r="AJ26" s="883" t="s">
        <v>38</v>
      </c>
      <c r="AK26" s="884" t="s">
        <v>38</v>
      </c>
      <c r="AL26" s="865">
        <v>0</v>
      </c>
      <c r="AM26" s="862">
        <v>0</v>
      </c>
      <c r="AN26" s="883" t="s">
        <v>38</v>
      </c>
      <c r="AO26" s="884" t="s">
        <v>38</v>
      </c>
      <c r="AP26" s="867">
        <v>483</v>
      </c>
      <c r="AQ26" s="868">
        <v>390.89108910891093</v>
      </c>
      <c r="AR26" s="857">
        <v>10.1</v>
      </c>
      <c r="AS26" s="973">
        <v>11.9</v>
      </c>
      <c r="AT26" s="984">
        <v>0.84873949579831931</v>
      </c>
      <c r="AU26" s="984">
        <v>1</v>
      </c>
      <c r="AV26" s="883" t="s">
        <v>38</v>
      </c>
      <c r="AW26" s="974" t="s">
        <v>38</v>
      </c>
      <c r="AX26" s="861">
        <v>4931</v>
      </c>
      <c r="AY26" s="757">
        <v>4680.5200000000004</v>
      </c>
      <c r="AZ26" s="863" t="s">
        <v>38</v>
      </c>
      <c r="BA26" s="864" t="s">
        <v>38</v>
      </c>
      <c r="BB26" s="987">
        <v>4931</v>
      </c>
      <c r="BC26" s="757">
        <v>4680.5200000000004</v>
      </c>
      <c r="BD26" s="883" t="s">
        <v>38</v>
      </c>
      <c r="BE26" s="974" t="s">
        <v>38</v>
      </c>
      <c r="BF26" s="987">
        <v>0</v>
      </c>
      <c r="BG26" s="757"/>
      <c r="BH26" s="883" t="s">
        <v>38</v>
      </c>
      <c r="BI26" s="974" t="s">
        <v>38</v>
      </c>
      <c r="BJ26" s="867">
        <v>488.21782178217825</v>
      </c>
      <c r="BK26" s="990">
        <v>393.32100840336136</v>
      </c>
      <c r="BL26" s="857">
        <v>11.9</v>
      </c>
      <c r="BM26" s="973">
        <v>11.9</v>
      </c>
      <c r="BN26" s="984">
        <v>1</v>
      </c>
      <c r="BO26" s="984">
        <v>5.3870529651425985E-3</v>
      </c>
      <c r="BP26" s="883" t="s">
        <v>38</v>
      </c>
      <c r="BQ26" s="974" t="s">
        <v>38</v>
      </c>
      <c r="BR26" s="861">
        <v>5600</v>
      </c>
      <c r="BS26" s="91">
        <v>5505.61</v>
      </c>
      <c r="BT26" s="863" t="s">
        <v>38</v>
      </c>
      <c r="BU26" s="864" t="s">
        <v>38</v>
      </c>
      <c r="BV26" s="987">
        <v>5600</v>
      </c>
      <c r="BW26" s="756">
        <v>5505.61</v>
      </c>
      <c r="BX26" s="883" t="s">
        <v>38</v>
      </c>
      <c r="BY26" s="974" t="s">
        <v>38</v>
      </c>
      <c r="BZ26" s="987">
        <v>0</v>
      </c>
      <c r="CA26" s="757"/>
      <c r="CB26" s="883" t="s">
        <v>38</v>
      </c>
      <c r="CC26" s="974" t="s">
        <v>38</v>
      </c>
      <c r="CD26" s="867">
        <v>470.58823529411762</v>
      </c>
      <c r="CE26" s="867">
        <v>462.65630252100834</v>
      </c>
      <c r="CF26" s="991">
        <f t="shared" si="0"/>
        <v>44</v>
      </c>
      <c r="CG26" s="972">
        <f t="shared" si="0"/>
        <v>45.8</v>
      </c>
      <c r="CH26" s="984">
        <f>CF26/CF105</f>
        <v>0.9243697478991596</v>
      </c>
      <c r="CI26" s="1068">
        <f>CG26/CG105</f>
        <v>0.96183933922897435</v>
      </c>
      <c r="CJ26" s="863" t="s">
        <v>38</v>
      </c>
      <c r="CK26" s="864" t="s">
        <v>38</v>
      </c>
      <c r="CL26" s="987">
        <f t="shared" si="1"/>
        <v>20932</v>
      </c>
      <c r="CM26" s="981">
        <f t="shared" si="1"/>
        <v>20002.13</v>
      </c>
      <c r="CN26" s="762" t="s">
        <v>38</v>
      </c>
      <c r="CO26" s="864" t="s">
        <v>38</v>
      </c>
      <c r="CP26" s="987">
        <f t="shared" si="2"/>
        <v>20932</v>
      </c>
      <c r="CQ26" s="757">
        <f t="shared" si="2"/>
        <v>20002.13</v>
      </c>
      <c r="CR26" s="863" t="s">
        <v>38</v>
      </c>
      <c r="CS26" s="864" t="s">
        <v>38</v>
      </c>
      <c r="CT26" s="987">
        <f t="shared" si="3"/>
        <v>0</v>
      </c>
      <c r="CU26" s="757">
        <f t="shared" si="3"/>
        <v>0</v>
      </c>
      <c r="CV26" s="863" t="s">
        <v>38</v>
      </c>
      <c r="CW26" s="864" t="s">
        <v>38</v>
      </c>
      <c r="CX26" s="987">
        <f t="shared" si="4"/>
        <v>475.72727272727275</v>
      </c>
      <c r="CY26" s="1087">
        <f t="shared" si="5"/>
        <v>436.72772925764195</v>
      </c>
      <c r="CZ26" s="982">
        <f t="shared" si="6"/>
        <v>1.7999999999999972</v>
      </c>
      <c r="DA26" s="992">
        <f t="shared" si="7"/>
        <v>4.0909090909090846E-2</v>
      </c>
      <c r="DB26" s="883" t="s">
        <v>38</v>
      </c>
      <c r="DC26" s="974" t="s">
        <v>38</v>
      </c>
      <c r="DD26" s="947">
        <f t="shared" si="8"/>
        <v>-929.86999999999898</v>
      </c>
      <c r="DE26" s="993">
        <f t="shared" si="9"/>
        <v>-4.442337091534488E-2</v>
      </c>
      <c r="DF26" s="994" t="s">
        <v>38</v>
      </c>
      <c r="DG26" s="995" t="s">
        <v>38</v>
      </c>
      <c r="DH26" s="947">
        <f t="shared" si="10"/>
        <v>-929.86999999999898</v>
      </c>
      <c r="DI26" s="993">
        <f t="shared" si="11"/>
        <v>-4.442337091534488E-2</v>
      </c>
      <c r="DJ26" s="883" t="s">
        <v>38</v>
      </c>
      <c r="DK26" s="974" t="s">
        <v>38</v>
      </c>
      <c r="DL26" s="947">
        <f t="shared" si="12"/>
        <v>0</v>
      </c>
      <c r="DM26" s="992">
        <v>0</v>
      </c>
      <c r="DN26" s="947" t="s">
        <v>38</v>
      </c>
      <c r="DO26" s="996" t="s">
        <v>38</v>
      </c>
      <c r="DP26" s="896">
        <f t="shared" si="14"/>
        <v>-38.999543469630794</v>
      </c>
      <c r="DQ26" s="997">
        <f t="shared" si="15"/>
        <v>-8.1978784285484177E-2</v>
      </c>
    </row>
    <row r="27" spans="1:121" x14ac:dyDescent="0.25">
      <c r="A27" s="1311"/>
      <c r="B27" s="1325" t="s">
        <v>46</v>
      </c>
      <c r="C27" s="1326"/>
      <c r="D27" s="109">
        <v>12.2</v>
      </c>
      <c r="E27" s="110">
        <v>11.2</v>
      </c>
      <c r="F27" s="111">
        <v>0.11216431152258456</v>
      </c>
      <c r="G27" s="111">
        <v>0.10292204212151285</v>
      </c>
      <c r="H27" s="112" t="s">
        <v>38</v>
      </c>
      <c r="I27" s="113" t="s">
        <v>38</v>
      </c>
      <c r="J27" s="114">
        <v>48615</v>
      </c>
      <c r="K27" s="77">
        <v>38354.93</v>
      </c>
      <c r="L27" s="115" t="s">
        <v>38</v>
      </c>
      <c r="M27" s="116" t="s">
        <v>38</v>
      </c>
      <c r="N27" s="117">
        <v>48615</v>
      </c>
      <c r="O27" s="77">
        <v>38354.93</v>
      </c>
      <c r="P27" s="112" t="s">
        <v>38</v>
      </c>
      <c r="Q27" s="113" t="s">
        <v>38</v>
      </c>
      <c r="R27" s="117">
        <v>0</v>
      </c>
      <c r="S27" s="119">
        <v>0</v>
      </c>
      <c r="T27" s="618" t="s">
        <v>38</v>
      </c>
      <c r="U27" s="113" t="s">
        <v>38</v>
      </c>
      <c r="V27" s="119">
        <v>3984.8360655737706</v>
      </c>
      <c r="W27" s="119">
        <v>3424.5473214285716</v>
      </c>
      <c r="X27" s="873">
        <v>10.199999999999999</v>
      </c>
      <c r="Y27" s="874">
        <v>10.3</v>
      </c>
      <c r="Z27" s="874">
        <v>9.2922409787827148E-2</v>
      </c>
      <c r="AA27" s="874">
        <v>9.3718154025331207E-2</v>
      </c>
      <c r="AB27" s="875" t="s">
        <v>38</v>
      </c>
      <c r="AC27" s="876" t="s">
        <v>38</v>
      </c>
      <c r="AD27" s="877">
        <v>48222</v>
      </c>
      <c r="AE27" s="874">
        <v>55385</v>
      </c>
      <c r="AF27" s="878" t="s">
        <v>38</v>
      </c>
      <c r="AG27" s="879" t="s">
        <v>38</v>
      </c>
      <c r="AH27" s="880">
        <v>48222</v>
      </c>
      <c r="AI27" s="874">
        <v>55385</v>
      </c>
      <c r="AJ27" s="875" t="s">
        <v>38</v>
      </c>
      <c r="AK27" s="876" t="s">
        <v>38</v>
      </c>
      <c r="AL27" s="880">
        <v>0</v>
      </c>
      <c r="AM27" s="874">
        <v>0</v>
      </c>
      <c r="AN27" s="875" t="s">
        <v>38</v>
      </c>
      <c r="AO27" s="876" t="s">
        <v>38</v>
      </c>
      <c r="AP27" s="881">
        <v>4728</v>
      </c>
      <c r="AQ27" s="882">
        <v>5377.1844660194174</v>
      </c>
      <c r="AR27" s="120">
        <v>3.8</v>
      </c>
      <c r="AS27" s="111">
        <v>3.7</v>
      </c>
      <c r="AT27" s="784">
        <v>3.442028985507246E-4</v>
      </c>
      <c r="AU27" s="784">
        <v>3.351449275362319E-4</v>
      </c>
      <c r="AV27" s="112" t="s">
        <v>38</v>
      </c>
      <c r="AW27" s="113" t="s">
        <v>38</v>
      </c>
      <c r="AX27" s="121">
        <v>44721.600000000006</v>
      </c>
      <c r="AY27" s="122">
        <v>41268.28</v>
      </c>
      <c r="AZ27" s="115" t="s">
        <v>38</v>
      </c>
      <c r="BA27" s="116" t="s">
        <v>38</v>
      </c>
      <c r="BB27" s="117">
        <v>44721.600000000006</v>
      </c>
      <c r="BC27" s="118">
        <v>41268.28</v>
      </c>
      <c r="BD27" s="112" t="s">
        <v>38</v>
      </c>
      <c r="BE27" s="113" t="s">
        <v>38</v>
      </c>
      <c r="BF27" s="117">
        <v>0</v>
      </c>
      <c r="BG27" s="118"/>
      <c r="BH27" s="112" t="s">
        <v>38</v>
      </c>
      <c r="BI27" s="113" t="s">
        <v>38</v>
      </c>
      <c r="BJ27" s="119">
        <v>11768.84210526316</v>
      </c>
      <c r="BK27" s="828">
        <v>11153.589189189188</v>
      </c>
      <c r="BL27" s="120">
        <v>12.2</v>
      </c>
      <c r="BM27" s="111">
        <v>12.1</v>
      </c>
      <c r="BN27" s="784">
        <v>1.0934937124111536E-3</v>
      </c>
      <c r="BO27" s="784">
        <v>1.0845306491946687E-3</v>
      </c>
      <c r="BP27" s="112" t="s">
        <v>38</v>
      </c>
      <c r="BQ27" s="113" t="s">
        <v>38</v>
      </c>
      <c r="BR27" s="121">
        <v>45392.600000000006</v>
      </c>
      <c r="BS27" s="122">
        <v>55322</v>
      </c>
      <c r="BT27" s="115" t="s">
        <v>38</v>
      </c>
      <c r="BU27" s="116" t="s">
        <v>38</v>
      </c>
      <c r="BV27" s="117">
        <v>45392.600000000006</v>
      </c>
      <c r="BW27" s="1108">
        <v>55322</v>
      </c>
      <c r="BX27" s="112" t="s">
        <v>38</v>
      </c>
      <c r="BY27" s="113" t="s">
        <v>38</v>
      </c>
      <c r="BZ27" s="117">
        <v>0</v>
      </c>
      <c r="CA27" s="1108"/>
      <c r="CB27" s="112" t="s">
        <v>38</v>
      </c>
      <c r="CC27" s="113" t="s">
        <v>38</v>
      </c>
      <c r="CD27" s="119">
        <v>3720.7049180327876</v>
      </c>
      <c r="CE27" s="119">
        <v>4572.0661157024797</v>
      </c>
      <c r="CF27" s="123">
        <f t="shared" si="0"/>
        <v>38.4</v>
      </c>
      <c r="CG27" s="1153">
        <f t="shared" si="0"/>
        <v>37.299999999999997</v>
      </c>
      <c r="CH27" s="784">
        <f>CF27/44102.6</f>
        <v>8.7069696571177206E-4</v>
      </c>
      <c r="CI27" s="1060">
        <f>CG27/44102.6</f>
        <v>8.4575512554815359E-4</v>
      </c>
      <c r="CJ27" s="115" t="s">
        <v>38</v>
      </c>
      <c r="CK27" s="116" t="s">
        <v>38</v>
      </c>
      <c r="CL27" s="117">
        <f t="shared" si="1"/>
        <v>186951.2</v>
      </c>
      <c r="CM27" s="124">
        <f t="shared" si="1"/>
        <v>190330.21</v>
      </c>
      <c r="CN27" s="125" t="s">
        <v>38</v>
      </c>
      <c r="CO27" s="116" t="s">
        <v>38</v>
      </c>
      <c r="CP27" s="117">
        <f t="shared" si="2"/>
        <v>186951.2</v>
      </c>
      <c r="CQ27" s="118">
        <f t="shared" si="2"/>
        <v>190330.21</v>
      </c>
      <c r="CR27" s="115" t="s">
        <v>38</v>
      </c>
      <c r="CS27" s="116" t="s">
        <v>38</v>
      </c>
      <c r="CT27" s="117">
        <f t="shared" si="3"/>
        <v>0</v>
      </c>
      <c r="CU27" s="118">
        <f t="shared" si="3"/>
        <v>0</v>
      </c>
      <c r="CV27" s="115" t="s">
        <v>38</v>
      </c>
      <c r="CW27" s="116" t="s">
        <v>38</v>
      </c>
      <c r="CX27" s="117">
        <f t="shared" si="4"/>
        <v>4868.5208333333339</v>
      </c>
      <c r="CY27" s="1088">
        <f t="shared" si="5"/>
        <v>5102.6865951742629</v>
      </c>
      <c r="CZ27" s="127">
        <f t="shared" si="6"/>
        <v>-1.1000000000000014</v>
      </c>
      <c r="DA27" s="635">
        <f t="shared" si="7"/>
        <v>-2.864583333333337E-2</v>
      </c>
      <c r="DB27" s="875" t="s">
        <v>38</v>
      </c>
      <c r="DC27" s="1030" t="s">
        <v>38</v>
      </c>
      <c r="DD27" s="76">
        <f t="shared" si="8"/>
        <v>3379.0099999999802</v>
      </c>
      <c r="DE27" s="648">
        <f t="shared" si="9"/>
        <v>1.8074288905339898E-2</v>
      </c>
      <c r="DF27" s="125" t="s">
        <v>38</v>
      </c>
      <c r="DG27" s="128" t="s">
        <v>38</v>
      </c>
      <c r="DH27" s="76">
        <f t="shared" si="10"/>
        <v>3379.0099999999802</v>
      </c>
      <c r="DI27" s="648">
        <f t="shared" si="11"/>
        <v>1.8074288905339898E-2</v>
      </c>
      <c r="DJ27" s="112" t="s">
        <v>38</v>
      </c>
      <c r="DK27" s="113" t="s">
        <v>38</v>
      </c>
      <c r="DL27" s="76">
        <f t="shared" si="12"/>
        <v>0</v>
      </c>
      <c r="DM27" s="635">
        <v>0</v>
      </c>
      <c r="DN27" s="76" t="s">
        <v>38</v>
      </c>
      <c r="DO27" s="129" t="s">
        <v>38</v>
      </c>
      <c r="DP27" s="130">
        <f t="shared" si="14"/>
        <v>234.16576184092901</v>
      </c>
      <c r="DQ27" s="681">
        <f t="shared" si="15"/>
        <v>4.8097927452146187E-2</v>
      </c>
    </row>
    <row r="28" spans="1:121" x14ac:dyDescent="0.25">
      <c r="A28" s="1311"/>
      <c r="B28" s="80"/>
      <c r="C28" s="81" t="s">
        <v>39</v>
      </c>
      <c r="D28" s="82">
        <v>12.2</v>
      </c>
      <c r="E28" s="83">
        <v>11.2</v>
      </c>
      <c r="F28" s="83">
        <v>0.56507642427049554</v>
      </c>
      <c r="G28" s="134">
        <v>0.51879573876794804</v>
      </c>
      <c r="H28" s="135" t="s">
        <v>38</v>
      </c>
      <c r="I28" s="132" t="s">
        <v>38</v>
      </c>
      <c r="J28" s="86">
        <v>48615</v>
      </c>
      <c r="K28" s="87">
        <v>38354.93</v>
      </c>
      <c r="L28" s="88" t="s">
        <v>38</v>
      </c>
      <c r="M28" s="89" t="s">
        <v>38</v>
      </c>
      <c r="N28" s="86">
        <v>48615</v>
      </c>
      <c r="O28" s="87">
        <v>38354.93</v>
      </c>
      <c r="P28" s="136" t="s">
        <v>38</v>
      </c>
      <c r="Q28" s="132" t="s">
        <v>38</v>
      </c>
      <c r="R28" s="86">
        <v>0</v>
      </c>
      <c r="S28" s="87">
        <v>0</v>
      </c>
      <c r="T28" s="135" t="s">
        <v>38</v>
      </c>
      <c r="U28" s="132" t="s">
        <v>38</v>
      </c>
      <c r="V28" s="87">
        <v>3984.8360655737706</v>
      </c>
      <c r="W28" s="87">
        <v>3424.5473214285716</v>
      </c>
      <c r="X28" s="857">
        <v>10.199999999999999</v>
      </c>
      <c r="Y28" s="858">
        <v>10.3</v>
      </c>
      <c r="Z28" s="858">
        <v>0.46703296703296704</v>
      </c>
      <c r="AA28" s="858">
        <v>0.47161172161172166</v>
      </c>
      <c r="AB28" s="885" t="s">
        <v>38</v>
      </c>
      <c r="AC28" s="884" t="s">
        <v>38</v>
      </c>
      <c r="AD28" s="861">
        <v>48222</v>
      </c>
      <c r="AE28" s="862">
        <v>55385</v>
      </c>
      <c r="AF28" s="863" t="s">
        <v>38</v>
      </c>
      <c r="AG28" s="864" t="s">
        <v>38</v>
      </c>
      <c r="AH28" s="865">
        <v>48222</v>
      </c>
      <c r="AI28" s="866">
        <v>55385</v>
      </c>
      <c r="AJ28" s="885" t="s">
        <v>38</v>
      </c>
      <c r="AK28" s="884" t="s">
        <v>38</v>
      </c>
      <c r="AL28" s="865">
        <v>0</v>
      </c>
      <c r="AM28" s="862">
        <v>0</v>
      </c>
      <c r="AN28" s="885" t="s">
        <v>38</v>
      </c>
      <c r="AO28" s="884" t="s">
        <v>38</v>
      </c>
      <c r="AP28" s="867">
        <v>4728</v>
      </c>
      <c r="AQ28" s="868">
        <v>5377.1844660194174</v>
      </c>
      <c r="AR28" s="82">
        <v>3.8</v>
      </c>
      <c r="AS28" s="83">
        <v>3.7</v>
      </c>
      <c r="AT28" s="665">
        <v>1.7210144927536232E-3</v>
      </c>
      <c r="AU28" s="665">
        <v>1.6757246376811596E-3</v>
      </c>
      <c r="AV28" s="136" t="s">
        <v>38</v>
      </c>
      <c r="AW28" s="132" t="s">
        <v>38</v>
      </c>
      <c r="AX28" s="91">
        <v>44721.600000000006</v>
      </c>
      <c r="AY28" s="90">
        <v>41268.28</v>
      </c>
      <c r="AZ28" s="92" t="s">
        <v>38</v>
      </c>
      <c r="BA28" s="89" t="s">
        <v>38</v>
      </c>
      <c r="BB28" s="86">
        <v>44721.600000000006</v>
      </c>
      <c r="BC28" s="93">
        <v>41268.28</v>
      </c>
      <c r="BD28" s="136" t="s">
        <v>38</v>
      </c>
      <c r="BE28" s="132" t="s">
        <v>38</v>
      </c>
      <c r="BF28" s="86">
        <v>0</v>
      </c>
      <c r="BG28" s="90"/>
      <c r="BH28" s="136" t="s">
        <v>38</v>
      </c>
      <c r="BI28" s="132" t="s">
        <v>38</v>
      </c>
      <c r="BJ28" s="87">
        <v>11768.84210526316</v>
      </c>
      <c r="BK28" s="795">
        <v>11153.589189189188</v>
      </c>
      <c r="BL28" s="82">
        <v>12.2</v>
      </c>
      <c r="BM28" s="83">
        <v>12.1</v>
      </c>
      <c r="BN28" s="665">
        <v>5.5228610230873693E-3</v>
      </c>
      <c r="BO28" s="665">
        <v>5.4775916704391126E-3</v>
      </c>
      <c r="BP28" s="136" t="s">
        <v>38</v>
      </c>
      <c r="BQ28" s="132" t="s">
        <v>38</v>
      </c>
      <c r="BR28" s="91">
        <v>45392.600000000006</v>
      </c>
      <c r="BS28" s="90">
        <v>55322</v>
      </c>
      <c r="BT28" s="92" t="s">
        <v>38</v>
      </c>
      <c r="BU28" s="89" t="s">
        <v>38</v>
      </c>
      <c r="BV28" s="86">
        <v>45392.600000000006</v>
      </c>
      <c r="BW28" s="1109">
        <v>55322</v>
      </c>
      <c r="BX28" s="136" t="s">
        <v>38</v>
      </c>
      <c r="BY28" s="132" t="s">
        <v>38</v>
      </c>
      <c r="BZ28" s="86">
        <v>0</v>
      </c>
      <c r="CA28" s="757"/>
      <c r="CB28" s="136" t="s">
        <v>38</v>
      </c>
      <c r="CC28" s="132" t="s">
        <v>38</v>
      </c>
      <c r="CD28" s="87">
        <v>3720.7049180327876</v>
      </c>
      <c r="CE28" s="87">
        <v>4572.0661157024797</v>
      </c>
      <c r="CF28" s="94">
        <f t="shared" si="0"/>
        <v>38.4</v>
      </c>
      <c r="CG28" s="972">
        <f t="shared" si="0"/>
        <v>37.299999999999997</v>
      </c>
      <c r="CH28" s="665">
        <f t="shared" si="17"/>
        <v>4.3835616438356161E-3</v>
      </c>
      <c r="CI28" s="645">
        <f>CG28/8760</f>
        <v>4.2579908675799086E-3</v>
      </c>
      <c r="CJ28" s="92" t="s">
        <v>38</v>
      </c>
      <c r="CK28" s="89" t="s">
        <v>38</v>
      </c>
      <c r="CL28" s="86">
        <f t="shared" si="1"/>
        <v>186951.2</v>
      </c>
      <c r="CM28" s="96">
        <f t="shared" si="1"/>
        <v>190330.21</v>
      </c>
      <c r="CN28" s="97" t="s">
        <v>38</v>
      </c>
      <c r="CO28" s="89" t="s">
        <v>38</v>
      </c>
      <c r="CP28" s="86">
        <f t="shared" si="2"/>
        <v>186951.2</v>
      </c>
      <c r="CQ28" s="90">
        <f t="shared" si="2"/>
        <v>190330.21</v>
      </c>
      <c r="CR28" s="92" t="s">
        <v>38</v>
      </c>
      <c r="CS28" s="89" t="s">
        <v>38</v>
      </c>
      <c r="CT28" s="86">
        <f t="shared" si="3"/>
        <v>0</v>
      </c>
      <c r="CU28" s="90">
        <f t="shared" si="3"/>
        <v>0</v>
      </c>
      <c r="CV28" s="92" t="s">
        <v>38</v>
      </c>
      <c r="CW28" s="89" t="s">
        <v>38</v>
      </c>
      <c r="CX28" s="86">
        <f t="shared" si="4"/>
        <v>4868.5208333333339</v>
      </c>
      <c r="CY28" s="1087">
        <f t="shared" si="5"/>
        <v>5102.6865951742629</v>
      </c>
      <c r="CZ28" s="98">
        <f t="shared" si="6"/>
        <v>-1.1000000000000014</v>
      </c>
      <c r="DA28" s="634">
        <f t="shared" si="7"/>
        <v>-2.864583333333337E-2</v>
      </c>
      <c r="DB28" s="989" t="s">
        <v>38</v>
      </c>
      <c r="DC28" s="974" t="s">
        <v>38</v>
      </c>
      <c r="DD28" s="95">
        <f t="shared" si="8"/>
        <v>3379.0099999999802</v>
      </c>
      <c r="DE28" s="647">
        <f t="shared" si="9"/>
        <v>1.8074288905339898E-2</v>
      </c>
      <c r="DF28" s="99" t="s">
        <v>38</v>
      </c>
      <c r="DG28" s="100" t="s">
        <v>38</v>
      </c>
      <c r="DH28" s="95">
        <f t="shared" si="10"/>
        <v>3379.0099999999802</v>
      </c>
      <c r="DI28" s="647">
        <f t="shared" si="11"/>
        <v>1.8074288905339898E-2</v>
      </c>
      <c r="DJ28" s="136" t="s">
        <v>38</v>
      </c>
      <c r="DK28" s="132" t="s">
        <v>38</v>
      </c>
      <c r="DL28" s="95">
        <f t="shared" si="12"/>
        <v>0</v>
      </c>
      <c r="DM28" s="634">
        <v>0</v>
      </c>
      <c r="DN28" s="95" t="s">
        <v>38</v>
      </c>
      <c r="DO28" s="101" t="s">
        <v>38</v>
      </c>
      <c r="DP28" s="103">
        <f t="shared" si="14"/>
        <v>234.16576184092901</v>
      </c>
      <c r="DQ28" s="680">
        <f t="shared" si="15"/>
        <v>4.8097927452146187E-2</v>
      </c>
    </row>
    <row r="29" spans="1:121" x14ac:dyDescent="0.25">
      <c r="A29" s="1311"/>
      <c r="B29" s="1308" t="s">
        <v>47</v>
      </c>
      <c r="C29" s="1309"/>
      <c r="D29" s="120">
        <v>66.100000000000009</v>
      </c>
      <c r="E29" s="111">
        <v>65.3</v>
      </c>
      <c r="F29" s="111">
        <v>0.6077099173477738</v>
      </c>
      <c r="G29" s="111">
        <v>0.59979325173668541</v>
      </c>
      <c r="H29" s="112" t="s">
        <v>38</v>
      </c>
      <c r="I29" s="113" t="s">
        <v>38</v>
      </c>
      <c r="J29" s="114">
        <v>22521</v>
      </c>
      <c r="K29" s="77">
        <v>27297.929999999997</v>
      </c>
      <c r="L29" s="115" t="s">
        <v>38</v>
      </c>
      <c r="M29" s="116" t="s">
        <v>38</v>
      </c>
      <c r="N29" s="117">
        <v>22521</v>
      </c>
      <c r="O29" s="77">
        <v>27297.929999999997</v>
      </c>
      <c r="P29" s="112" t="s">
        <v>38</v>
      </c>
      <c r="Q29" s="113" t="s">
        <v>38</v>
      </c>
      <c r="R29" s="117">
        <v>0</v>
      </c>
      <c r="S29" s="119">
        <v>0</v>
      </c>
      <c r="T29" s="618" t="s">
        <v>38</v>
      </c>
      <c r="U29" s="113" t="s">
        <v>38</v>
      </c>
      <c r="V29" s="119">
        <v>340.71104387291979</v>
      </c>
      <c r="W29" s="119">
        <v>418.03874425727406</v>
      </c>
      <c r="X29" s="873">
        <v>64.8</v>
      </c>
      <c r="Y29" s="874">
        <v>66.199999999999989</v>
      </c>
      <c r="Z29" s="874">
        <v>0.59033060335796061</v>
      </c>
      <c r="AA29" s="874">
        <v>0.60234386373562376</v>
      </c>
      <c r="AB29" s="875" t="s">
        <v>38</v>
      </c>
      <c r="AC29" s="876" t="s">
        <v>38</v>
      </c>
      <c r="AD29" s="877">
        <v>22506</v>
      </c>
      <c r="AE29" s="874">
        <v>16289</v>
      </c>
      <c r="AF29" s="878" t="s">
        <v>38</v>
      </c>
      <c r="AG29" s="879" t="s">
        <v>38</v>
      </c>
      <c r="AH29" s="880">
        <v>22506</v>
      </c>
      <c r="AI29" s="874">
        <v>16289</v>
      </c>
      <c r="AJ29" s="875" t="s">
        <v>38</v>
      </c>
      <c r="AK29" s="876" t="s">
        <v>38</v>
      </c>
      <c r="AL29" s="880">
        <v>0</v>
      </c>
      <c r="AM29" s="874">
        <v>0</v>
      </c>
      <c r="AN29" s="875" t="s">
        <v>38</v>
      </c>
      <c r="AO29" s="876" t="s">
        <v>38</v>
      </c>
      <c r="AP29" s="881">
        <v>347</v>
      </c>
      <c r="AQ29" s="882">
        <v>246.05740181268885</v>
      </c>
      <c r="AR29" s="120">
        <v>60.8</v>
      </c>
      <c r="AS29" s="111">
        <v>60</v>
      </c>
      <c r="AT29" s="784">
        <v>5.5072463768115936E-3</v>
      </c>
      <c r="AU29" s="784">
        <v>5.434782608695652E-3</v>
      </c>
      <c r="AV29" s="112" t="s">
        <v>38</v>
      </c>
      <c r="AW29" s="113" t="s">
        <v>38</v>
      </c>
      <c r="AX29" s="121">
        <v>22978.75</v>
      </c>
      <c r="AY29" s="122">
        <v>31241.649999999998</v>
      </c>
      <c r="AZ29" s="115" t="s">
        <v>38</v>
      </c>
      <c r="BA29" s="116" t="s">
        <v>38</v>
      </c>
      <c r="BB29" s="117">
        <v>22978.75</v>
      </c>
      <c r="BC29" s="118">
        <v>31241.649999999998</v>
      </c>
      <c r="BD29" s="112" t="s">
        <v>38</v>
      </c>
      <c r="BE29" s="113" t="s">
        <v>38</v>
      </c>
      <c r="BF29" s="117">
        <v>0</v>
      </c>
      <c r="BG29" s="118">
        <v>0</v>
      </c>
      <c r="BH29" s="112" t="s">
        <v>38</v>
      </c>
      <c r="BI29" s="113" t="s">
        <v>38</v>
      </c>
      <c r="BJ29" s="119">
        <v>377.93996710526318</v>
      </c>
      <c r="BK29" s="828">
        <v>520.69416666666666</v>
      </c>
      <c r="BL29" s="120">
        <v>61.2</v>
      </c>
      <c r="BM29" s="111">
        <v>60.4</v>
      </c>
      <c r="BN29" s="784">
        <v>5.4853946884887385E-3</v>
      </c>
      <c r="BO29" s="784">
        <v>5.4136901827568588E-3</v>
      </c>
      <c r="BP29" s="112" t="s">
        <v>38</v>
      </c>
      <c r="BQ29" s="113" t="s">
        <v>38</v>
      </c>
      <c r="BR29" s="121">
        <v>23381.25</v>
      </c>
      <c r="BS29" s="122">
        <v>33150.99</v>
      </c>
      <c r="BT29" s="115" t="s">
        <v>38</v>
      </c>
      <c r="BU29" s="116" t="s">
        <v>38</v>
      </c>
      <c r="BV29" s="117">
        <v>23381.25</v>
      </c>
      <c r="BW29" s="1108">
        <v>33150.99</v>
      </c>
      <c r="BX29" s="112" t="s">
        <v>38</v>
      </c>
      <c r="BY29" s="113" t="s">
        <v>38</v>
      </c>
      <c r="BZ29" s="117">
        <v>0</v>
      </c>
      <c r="CA29" s="1108"/>
      <c r="CB29" s="112" t="s">
        <v>38</v>
      </c>
      <c r="CC29" s="113" t="s">
        <v>38</v>
      </c>
      <c r="CD29" s="119">
        <v>382.04656862745094</v>
      </c>
      <c r="CE29" s="119">
        <v>548.85745033112585</v>
      </c>
      <c r="CF29" s="123">
        <f t="shared" si="0"/>
        <v>252.90000000000003</v>
      </c>
      <c r="CG29" s="1153">
        <f t="shared" si="0"/>
        <v>251.89999999999998</v>
      </c>
      <c r="CH29" s="784">
        <f>CF29/44102.6</f>
        <v>5.7343557976173749E-3</v>
      </c>
      <c r="CI29" s="1060">
        <f>CG29/44102.6</f>
        <v>5.7116813974686298E-3</v>
      </c>
      <c r="CJ29" s="115" t="s">
        <v>38</v>
      </c>
      <c r="CK29" s="116" t="s">
        <v>38</v>
      </c>
      <c r="CL29" s="117">
        <f t="shared" si="1"/>
        <v>91387</v>
      </c>
      <c r="CM29" s="124">
        <f t="shared" si="1"/>
        <v>107979.56999999999</v>
      </c>
      <c r="CN29" s="125" t="s">
        <v>38</v>
      </c>
      <c r="CO29" s="116" t="s">
        <v>38</v>
      </c>
      <c r="CP29" s="117">
        <f t="shared" si="2"/>
        <v>91387</v>
      </c>
      <c r="CQ29" s="118">
        <f t="shared" si="2"/>
        <v>107979.56999999999</v>
      </c>
      <c r="CR29" s="115" t="s">
        <v>38</v>
      </c>
      <c r="CS29" s="116" t="s">
        <v>38</v>
      </c>
      <c r="CT29" s="117">
        <f t="shared" si="3"/>
        <v>0</v>
      </c>
      <c r="CU29" s="118">
        <f t="shared" si="3"/>
        <v>0</v>
      </c>
      <c r="CV29" s="115" t="s">
        <v>38</v>
      </c>
      <c r="CW29" s="116" t="s">
        <v>38</v>
      </c>
      <c r="CX29" s="117">
        <f t="shared" si="4"/>
        <v>361.35626729932773</v>
      </c>
      <c r="CY29" s="1088">
        <f t="shared" si="5"/>
        <v>428.6604605001985</v>
      </c>
      <c r="CZ29" s="127">
        <f t="shared" si="6"/>
        <v>-1.0000000000000568</v>
      </c>
      <c r="DA29" s="635">
        <f t="shared" si="7"/>
        <v>-3.9541320680112962E-3</v>
      </c>
      <c r="DB29" s="875" t="s">
        <v>38</v>
      </c>
      <c r="DC29" s="1030" t="s">
        <v>38</v>
      </c>
      <c r="DD29" s="76">
        <f t="shared" si="8"/>
        <v>16592.569999999992</v>
      </c>
      <c r="DE29" s="648">
        <f t="shared" si="9"/>
        <v>0.18156378916038379</v>
      </c>
      <c r="DF29" s="125" t="s">
        <v>38</v>
      </c>
      <c r="DG29" s="128" t="s">
        <v>38</v>
      </c>
      <c r="DH29" s="76">
        <f t="shared" si="10"/>
        <v>16592.569999999992</v>
      </c>
      <c r="DI29" s="648">
        <f t="shared" si="11"/>
        <v>0.18156378916038379</v>
      </c>
      <c r="DJ29" s="112" t="s">
        <v>38</v>
      </c>
      <c r="DK29" s="113" t="s">
        <v>38</v>
      </c>
      <c r="DL29" s="76">
        <f t="shared" si="12"/>
        <v>0</v>
      </c>
      <c r="DM29" s="635">
        <v>0</v>
      </c>
      <c r="DN29" s="76" t="s">
        <v>38</v>
      </c>
      <c r="DO29" s="129" t="s">
        <v>38</v>
      </c>
      <c r="DP29" s="130">
        <f t="shared" si="14"/>
        <v>67.30419320087077</v>
      </c>
      <c r="DQ29" s="681">
        <f t="shared" si="15"/>
        <v>0.18625439570726932</v>
      </c>
    </row>
    <row r="30" spans="1:121" x14ac:dyDescent="0.25">
      <c r="A30" s="1311"/>
      <c r="B30" s="107"/>
      <c r="C30" s="108" t="s">
        <v>39</v>
      </c>
      <c r="D30" s="82">
        <v>37.6</v>
      </c>
      <c r="E30" s="83">
        <v>37.5</v>
      </c>
      <c r="F30" s="83">
        <v>1.7415470125057897</v>
      </c>
      <c r="G30" s="83">
        <v>1.7380407596109309</v>
      </c>
      <c r="H30" s="131" t="s">
        <v>38</v>
      </c>
      <c r="I30" s="132" t="s">
        <v>38</v>
      </c>
      <c r="J30" s="86">
        <v>19227</v>
      </c>
      <c r="K30" s="87">
        <v>24155</v>
      </c>
      <c r="L30" s="88" t="s">
        <v>38</v>
      </c>
      <c r="M30" s="137" t="s">
        <v>38</v>
      </c>
      <c r="N30" s="86">
        <v>19227</v>
      </c>
      <c r="O30" s="87">
        <v>24155</v>
      </c>
      <c r="P30" s="131" t="s">
        <v>38</v>
      </c>
      <c r="Q30" s="132" t="s">
        <v>38</v>
      </c>
      <c r="R30" s="86">
        <v>0</v>
      </c>
      <c r="S30" s="87">
        <v>0</v>
      </c>
      <c r="T30" s="135" t="s">
        <v>38</v>
      </c>
      <c r="U30" s="132" t="s">
        <v>38</v>
      </c>
      <c r="V30" s="87">
        <v>511.35638297872339</v>
      </c>
      <c r="W30" s="87">
        <v>644.13333333333333</v>
      </c>
      <c r="X30" s="857">
        <v>37.4</v>
      </c>
      <c r="Y30" s="858">
        <v>37.4</v>
      </c>
      <c r="Z30" s="858">
        <v>1.7124542124542124</v>
      </c>
      <c r="AA30" s="858">
        <v>1.7124542124542124</v>
      </c>
      <c r="AB30" s="883" t="s">
        <v>38</v>
      </c>
      <c r="AC30" s="884" t="s">
        <v>38</v>
      </c>
      <c r="AD30" s="861">
        <v>19531</v>
      </c>
      <c r="AE30" s="862">
        <v>12940</v>
      </c>
      <c r="AF30" s="886" t="s">
        <v>38</v>
      </c>
      <c r="AG30" s="887" t="s">
        <v>38</v>
      </c>
      <c r="AH30" s="865">
        <v>19531</v>
      </c>
      <c r="AI30" s="862">
        <v>12940</v>
      </c>
      <c r="AJ30" s="883" t="s">
        <v>38</v>
      </c>
      <c r="AK30" s="884" t="s">
        <v>38</v>
      </c>
      <c r="AL30" s="865">
        <v>0</v>
      </c>
      <c r="AM30" s="862">
        <v>0</v>
      </c>
      <c r="AN30" s="883" t="s">
        <v>38</v>
      </c>
      <c r="AO30" s="884" t="s">
        <v>38</v>
      </c>
      <c r="AP30" s="867">
        <v>522</v>
      </c>
      <c r="AQ30" s="868">
        <v>345.98930481283423</v>
      </c>
      <c r="AR30" s="82">
        <v>37.9</v>
      </c>
      <c r="AS30" s="83">
        <v>37.799999999999997</v>
      </c>
      <c r="AT30" s="665">
        <v>1.7164855072463767E-2</v>
      </c>
      <c r="AU30" s="665">
        <v>1.7119565217391303E-2</v>
      </c>
      <c r="AV30" s="131" t="s">
        <v>38</v>
      </c>
      <c r="AW30" s="132" t="s">
        <v>38</v>
      </c>
      <c r="AX30" s="91">
        <v>20217.75</v>
      </c>
      <c r="AY30" s="90">
        <v>28725.239999999998</v>
      </c>
      <c r="AZ30" s="138" t="s">
        <v>38</v>
      </c>
      <c r="BA30" s="137" t="s">
        <v>38</v>
      </c>
      <c r="BB30" s="86">
        <v>20217.75</v>
      </c>
      <c r="BC30" s="93">
        <v>28725.239999999998</v>
      </c>
      <c r="BD30" s="131" t="s">
        <v>38</v>
      </c>
      <c r="BE30" s="132" t="s">
        <v>38</v>
      </c>
      <c r="BF30" s="86">
        <v>0</v>
      </c>
      <c r="BG30" s="90"/>
      <c r="BH30" s="131" t="s">
        <v>38</v>
      </c>
      <c r="BI30" s="132" t="s">
        <v>38</v>
      </c>
      <c r="BJ30" s="87">
        <v>533.44986807387863</v>
      </c>
      <c r="BK30" s="795">
        <v>759.92698412698417</v>
      </c>
      <c r="BL30" s="82">
        <v>38.5</v>
      </c>
      <c r="BM30" s="83">
        <v>37.799999999999997</v>
      </c>
      <c r="BN30" s="665">
        <v>1.7428700769578996E-2</v>
      </c>
      <c r="BO30" s="665">
        <v>1.7111815301041194E-2</v>
      </c>
      <c r="BP30" s="131" t="s">
        <v>38</v>
      </c>
      <c r="BQ30" s="132" t="s">
        <v>38</v>
      </c>
      <c r="BR30" s="91">
        <v>20635.650000000001</v>
      </c>
      <c r="BS30" s="90">
        <v>31097.43</v>
      </c>
      <c r="BT30" s="138" t="s">
        <v>38</v>
      </c>
      <c r="BU30" s="137" t="s">
        <v>38</v>
      </c>
      <c r="BV30" s="86">
        <v>20635.650000000001</v>
      </c>
      <c r="BW30" s="757">
        <v>31097.43</v>
      </c>
      <c r="BX30" s="131" t="s">
        <v>38</v>
      </c>
      <c r="BY30" s="132" t="s">
        <v>38</v>
      </c>
      <c r="BZ30" s="86">
        <v>0</v>
      </c>
      <c r="CA30" s="757"/>
      <c r="CB30" s="131" t="s">
        <v>38</v>
      </c>
      <c r="CC30" s="132" t="s">
        <v>38</v>
      </c>
      <c r="CD30" s="87">
        <v>535.9909090909091</v>
      </c>
      <c r="CE30" s="87">
        <v>822.68333333333339</v>
      </c>
      <c r="CF30" s="94">
        <f t="shared" si="0"/>
        <v>151.4</v>
      </c>
      <c r="CG30" s="972">
        <f t="shared" si="0"/>
        <v>150.5</v>
      </c>
      <c r="CH30" s="665">
        <f t="shared" si="17"/>
        <v>1.728310502283105E-2</v>
      </c>
      <c r="CI30" s="645">
        <f t="shared" ref="CI30:CI33" si="19">CG30/8760</f>
        <v>1.7180365296803654E-2</v>
      </c>
      <c r="CJ30" s="138" t="s">
        <v>38</v>
      </c>
      <c r="CK30" s="137" t="s">
        <v>38</v>
      </c>
      <c r="CL30" s="86">
        <f t="shared" si="1"/>
        <v>79611.399999999994</v>
      </c>
      <c r="CM30" s="96">
        <f t="shared" si="1"/>
        <v>96917.67</v>
      </c>
      <c r="CN30" s="99" t="s">
        <v>38</v>
      </c>
      <c r="CO30" s="137" t="s">
        <v>38</v>
      </c>
      <c r="CP30" s="86">
        <f t="shared" si="2"/>
        <v>79611.399999999994</v>
      </c>
      <c r="CQ30" s="90">
        <f t="shared" si="2"/>
        <v>96917.67</v>
      </c>
      <c r="CR30" s="138" t="s">
        <v>38</v>
      </c>
      <c r="CS30" s="137" t="s">
        <v>38</v>
      </c>
      <c r="CT30" s="86">
        <f t="shared" si="3"/>
        <v>0</v>
      </c>
      <c r="CU30" s="90">
        <f t="shared" si="3"/>
        <v>0</v>
      </c>
      <c r="CV30" s="138" t="s">
        <v>38</v>
      </c>
      <c r="CW30" s="137" t="s">
        <v>38</v>
      </c>
      <c r="CX30" s="86">
        <f t="shared" si="4"/>
        <v>525.83487450462349</v>
      </c>
      <c r="CY30" s="1087">
        <f t="shared" si="5"/>
        <v>643.9712292358804</v>
      </c>
      <c r="CZ30" s="98">
        <f t="shared" si="6"/>
        <v>-0.90000000000000568</v>
      </c>
      <c r="DA30" s="634">
        <f t="shared" si="7"/>
        <v>-5.9445178335535377E-3</v>
      </c>
      <c r="DB30" s="883" t="s">
        <v>38</v>
      </c>
      <c r="DC30" s="974" t="s">
        <v>38</v>
      </c>
      <c r="DD30" s="95">
        <f t="shared" si="8"/>
        <v>17306.270000000004</v>
      </c>
      <c r="DE30" s="647">
        <f t="shared" si="9"/>
        <v>0.21738431933115113</v>
      </c>
      <c r="DF30" s="99" t="s">
        <v>38</v>
      </c>
      <c r="DG30" s="100" t="s">
        <v>38</v>
      </c>
      <c r="DH30" s="95">
        <f t="shared" si="10"/>
        <v>17306.270000000004</v>
      </c>
      <c r="DI30" s="647">
        <f t="shared" si="11"/>
        <v>0.21738431933115113</v>
      </c>
      <c r="DJ30" s="131" t="s">
        <v>38</v>
      </c>
      <c r="DK30" s="132" t="s">
        <v>38</v>
      </c>
      <c r="DL30" s="95">
        <f t="shared" si="12"/>
        <v>0</v>
      </c>
      <c r="DM30" s="634">
        <v>0</v>
      </c>
      <c r="DN30" s="95" t="s">
        <v>38</v>
      </c>
      <c r="DO30" s="101" t="s">
        <v>38</v>
      </c>
      <c r="DP30" s="91">
        <f t="shared" si="14"/>
        <v>118.13635473125692</v>
      </c>
      <c r="DQ30" s="678">
        <f t="shared" si="15"/>
        <v>0.22466435845007496</v>
      </c>
    </row>
    <row r="31" spans="1:121" x14ac:dyDescent="0.25">
      <c r="A31" s="1311"/>
      <c r="B31" s="80"/>
      <c r="C31" s="81" t="s">
        <v>40</v>
      </c>
      <c r="D31" s="82">
        <v>3.2</v>
      </c>
      <c r="E31" s="83">
        <v>3.3</v>
      </c>
      <c r="F31" s="83">
        <v>0.14821676702176934</v>
      </c>
      <c r="G31" s="83">
        <v>0.15053265400648447</v>
      </c>
      <c r="H31" s="131" t="s">
        <v>38</v>
      </c>
      <c r="I31" s="132" t="s">
        <v>38</v>
      </c>
      <c r="J31" s="86">
        <v>858</v>
      </c>
      <c r="K31" s="87">
        <v>985.98</v>
      </c>
      <c r="L31" s="138" t="s">
        <v>38</v>
      </c>
      <c r="M31" s="137" t="s">
        <v>38</v>
      </c>
      <c r="N31" s="86">
        <v>858</v>
      </c>
      <c r="O31" s="87">
        <v>985.98</v>
      </c>
      <c r="P31" s="131" t="s">
        <v>38</v>
      </c>
      <c r="Q31" s="132" t="s">
        <v>38</v>
      </c>
      <c r="R31" s="86">
        <v>0</v>
      </c>
      <c r="S31" s="87">
        <v>0</v>
      </c>
      <c r="T31" s="135" t="s">
        <v>38</v>
      </c>
      <c r="U31" s="132" t="s">
        <v>38</v>
      </c>
      <c r="V31" s="87">
        <v>268.125</v>
      </c>
      <c r="W31" s="87">
        <v>298.78181818181821</v>
      </c>
      <c r="X31" s="857">
        <v>3</v>
      </c>
      <c r="Y31" s="872">
        <v>3.3</v>
      </c>
      <c r="Z31" s="858">
        <v>0.13736263736263737</v>
      </c>
      <c r="AA31" s="858">
        <v>0.15109890109890109</v>
      </c>
      <c r="AB31" s="883" t="s">
        <v>38</v>
      </c>
      <c r="AC31" s="884" t="s">
        <v>38</v>
      </c>
      <c r="AD31" s="861">
        <v>792</v>
      </c>
      <c r="AE31" s="862">
        <v>1339</v>
      </c>
      <c r="AF31" s="886" t="s">
        <v>38</v>
      </c>
      <c r="AG31" s="887" t="s">
        <v>38</v>
      </c>
      <c r="AH31" s="865">
        <v>792</v>
      </c>
      <c r="AI31" s="866">
        <v>1339</v>
      </c>
      <c r="AJ31" s="883" t="s">
        <v>38</v>
      </c>
      <c r="AK31" s="884" t="s">
        <v>38</v>
      </c>
      <c r="AL31" s="865">
        <v>0</v>
      </c>
      <c r="AM31" s="862">
        <v>0</v>
      </c>
      <c r="AN31" s="883" t="s">
        <v>38</v>
      </c>
      <c r="AO31" s="884" t="s">
        <v>38</v>
      </c>
      <c r="AP31" s="867">
        <v>264</v>
      </c>
      <c r="AQ31" s="868">
        <v>405.75757575757581</v>
      </c>
      <c r="AR31" s="82">
        <v>3.2</v>
      </c>
      <c r="AS31" s="83">
        <v>3.2</v>
      </c>
      <c r="AT31" s="665">
        <v>1.4492753623188406E-3</v>
      </c>
      <c r="AU31" s="665">
        <v>1.4492753623188406E-3</v>
      </c>
      <c r="AV31" s="131" t="s">
        <v>38</v>
      </c>
      <c r="AW31" s="132" t="s">
        <v>38</v>
      </c>
      <c r="AX31" s="91">
        <v>968.00000000000011</v>
      </c>
      <c r="AY31" s="90">
        <v>785.07</v>
      </c>
      <c r="AZ31" s="138" t="s">
        <v>38</v>
      </c>
      <c r="BA31" s="137" t="s">
        <v>38</v>
      </c>
      <c r="BB31" s="86">
        <v>968.00000000000011</v>
      </c>
      <c r="BC31" s="93">
        <v>785.07</v>
      </c>
      <c r="BD31" s="131" t="s">
        <v>38</v>
      </c>
      <c r="BE31" s="132" t="s">
        <v>38</v>
      </c>
      <c r="BF31" s="86">
        <v>0</v>
      </c>
      <c r="BG31" s="90"/>
      <c r="BH31" s="131" t="s">
        <v>38</v>
      </c>
      <c r="BI31" s="132" t="s">
        <v>38</v>
      </c>
      <c r="BJ31" s="87">
        <v>302.5</v>
      </c>
      <c r="BK31" s="795">
        <v>245.33437499999999</v>
      </c>
      <c r="BL31" s="82">
        <v>3.1</v>
      </c>
      <c r="BM31" s="83">
        <v>3.1</v>
      </c>
      <c r="BN31" s="665">
        <v>1.4033499320959711E-3</v>
      </c>
      <c r="BO31" s="665">
        <v>1.4033499320959711E-3</v>
      </c>
      <c r="BP31" s="131" t="s">
        <v>38</v>
      </c>
      <c r="BQ31" s="132" t="s">
        <v>38</v>
      </c>
      <c r="BR31" s="91">
        <v>910.80000000000007</v>
      </c>
      <c r="BS31" s="90">
        <v>762.02</v>
      </c>
      <c r="BT31" s="138" t="s">
        <v>38</v>
      </c>
      <c r="BU31" s="137" t="s">
        <v>38</v>
      </c>
      <c r="BV31" s="86">
        <v>910.80000000000007</v>
      </c>
      <c r="BW31" s="1109">
        <v>762.02</v>
      </c>
      <c r="BX31" s="131" t="s">
        <v>38</v>
      </c>
      <c r="BY31" s="132" t="s">
        <v>38</v>
      </c>
      <c r="BZ31" s="86">
        <v>0</v>
      </c>
      <c r="CA31" s="757"/>
      <c r="CB31" s="131" t="s">
        <v>38</v>
      </c>
      <c r="CC31" s="132" t="s">
        <v>38</v>
      </c>
      <c r="CD31" s="87">
        <v>293.80645161290323</v>
      </c>
      <c r="CE31" s="87">
        <v>245.81290322580645</v>
      </c>
      <c r="CF31" s="94">
        <f t="shared" si="0"/>
        <v>12.5</v>
      </c>
      <c r="CG31" s="972">
        <f t="shared" si="0"/>
        <v>12.900000000000002</v>
      </c>
      <c r="CH31" s="665">
        <f t="shared" si="17"/>
        <v>1.4269406392694063E-3</v>
      </c>
      <c r="CI31" s="645">
        <f t="shared" si="19"/>
        <v>1.4726027397260275E-3</v>
      </c>
      <c r="CJ31" s="138" t="s">
        <v>38</v>
      </c>
      <c r="CK31" s="137" t="s">
        <v>38</v>
      </c>
      <c r="CL31" s="86">
        <f t="shared" si="1"/>
        <v>3528.8</v>
      </c>
      <c r="CM31" s="96">
        <f t="shared" si="1"/>
        <v>3872.07</v>
      </c>
      <c r="CN31" s="99" t="s">
        <v>38</v>
      </c>
      <c r="CO31" s="137" t="s">
        <v>38</v>
      </c>
      <c r="CP31" s="86">
        <f t="shared" si="2"/>
        <v>3528.8</v>
      </c>
      <c r="CQ31" s="90">
        <f t="shared" si="2"/>
        <v>3872.07</v>
      </c>
      <c r="CR31" s="138" t="s">
        <v>38</v>
      </c>
      <c r="CS31" s="137" t="s">
        <v>38</v>
      </c>
      <c r="CT31" s="86">
        <f t="shared" si="3"/>
        <v>0</v>
      </c>
      <c r="CU31" s="90">
        <f t="shared" si="3"/>
        <v>0</v>
      </c>
      <c r="CV31" s="138" t="s">
        <v>38</v>
      </c>
      <c r="CW31" s="137" t="s">
        <v>38</v>
      </c>
      <c r="CX31" s="86">
        <f t="shared" si="4"/>
        <v>282.30400000000003</v>
      </c>
      <c r="CY31" s="1087">
        <f t="shared" si="5"/>
        <v>300.16046511627906</v>
      </c>
      <c r="CZ31" s="98">
        <f t="shared" si="6"/>
        <v>0.40000000000000213</v>
      </c>
      <c r="DA31" s="634">
        <f t="shared" si="7"/>
        <v>3.2000000000000167E-2</v>
      </c>
      <c r="DB31" s="883" t="s">
        <v>38</v>
      </c>
      <c r="DC31" s="974" t="s">
        <v>38</v>
      </c>
      <c r="DD31" s="95">
        <f t="shared" si="8"/>
        <v>343.27</v>
      </c>
      <c r="DE31" s="647">
        <f t="shared" si="9"/>
        <v>9.7276694627068686E-2</v>
      </c>
      <c r="DF31" s="99" t="s">
        <v>38</v>
      </c>
      <c r="DG31" s="100" t="s">
        <v>38</v>
      </c>
      <c r="DH31" s="95">
        <f t="shared" si="10"/>
        <v>343.27</v>
      </c>
      <c r="DI31" s="647">
        <f t="shared" si="11"/>
        <v>9.7276694627068686E-2</v>
      </c>
      <c r="DJ31" s="131" t="s">
        <v>38</v>
      </c>
      <c r="DK31" s="132" t="s">
        <v>38</v>
      </c>
      <c r="DL31" s="95">
        <f t="shared" si="12"/>
        <v>0</v>
      </c>
      <c r="DM31" s="634">
        <v>0</v>
      </c>
      <c r="DN31" s="95" t="s">
        <v>38</v>
      </c>
      <c r="DO31" s="101" t="s">
        <v>38</v>
      </c>
      <c r="DP31" s="103">
        <f t="shared" si="14"/>
        <v>17.856465116279026</v>
      </c>
      <c r="DQ31" s="680">
        <f t="shared" si="15"/>
        <v>6.3252611072740814E-2</v>
      </c>
    </row>
    <row r="32" spans="1:121" x14ac:dyDescent="0.25">
      <c r="A32" s="1311"/>
      <c r="B32" s="139"/>
      <c r="C32" s="81" t="s">
        <v>42</v>
      </c>
      <c r="D32" s="82">
        <v>18.8</v>
      </c>
      <c r="E32" s="83">
        <v>18</v>
      </c>
      <c r="F32" s="83">
        <v>0.87077350625289485</v>
      </c>
      <c r="G32" s="83">
        <v>0.83371931449745251</v>
      </c>
      <c r="H32" s="131" t="s">
        <v>38</v>
      </c>
      <c r="I32" s="132" t="s">
        <v>38</v>
      </c>
      <c r="J32" s="86">
        <v>1687</v>
      </c>
      <c r="K32" s="87">
        <v>1450.44</v>
      </c>
      <c r="L32" s="138" t="s">
        <v>38</v>
      </c>
      <c r="M32" s="137" t="s">
        <v>38</v>
      </c>
      <c r="N32" s="86">
        <v>1687</v>
      </c>
      <c r="O32" s="87">
        <v>1450.44</v>
      </c>
      <c r="P32" s="131" t="s">
        <v>38</v>
      </c>
      <c r="Q32" s="132" t="s">
        <v>38</v>
      </c>
      <c r="R32" s="86">
        <v>0</v>
      </c>
      <c r="S32" s="87">
        <v>0</v>
      </c>
      <c r="T32" s="135" t="s">
        <v>38</v>
      </c>
      <c r="U32" s="132" t="s">
        <v>38</v>
      </c>
      <c r="V32" s="87">
        <v>89.734042553191486</v>
      </c>
      <c r="W32" s="87">
        <v>80.58</v>
      </c>
      <c r="X32" s="857">
        <v>17.899999999999999</v>
      </c>
      <c r="Y32" s="858">
        <v>19.5</v>
      </c>
      <c r="Z32" s="858">
        <v>0.81959706959706946</v>
      </c>
      <c r="AA32" s="858">
        <v>0.89285714285714279</v>
      </c>
      <c r="AB32" s="883" t="s">
        <v>38</v>
      </c>
      <c r="AC32" s="884" t="s">
        <v>38</v>
      </c>
      <c r="AD32" s="861">
        <v>1436</v>
      </c>
      <c r="AE32" s="862">
        <v>1760</v>
      </c>
      <c r="AF32" s="886" t="s">
        <v>38</v>
      </c>
      <c r="AG32" s="887" t="s">
        <v>38</v>
      </c>
      <c r="AH32" s="865">
        <v>1436</v>
      </c>
      <c r="AI32" s="871">
        <v>1760</v>
      </c>
      <c r="AJ32" s="883" t="s">
        <v>38</v>
      </c>
      <c r="AK32" s="884" t="s">
        <v>38</v>
      </c>
      <c r="AL32" s="865">
        <v>0</v>
      </c>
      <c r="AM32" s="862">
        <v>0</v>
      </c>
      <c r="AN32" s="883" t="s">
        <v>38</v>
      </c>
      <c r="AO32" s="884" t="s">
        <v>38</v>
      </c>
      <c r="AP32" s="867">
        <v>80</v>
      </c>
      <c r="AQ32" s="868">
        <v>90.256410256410263</v>
      </c>
      <c r="AR32" s="82">
        <v>18.7</v>
      </c>
      <c r="AS32" s="83">
        <v>18</v>
      </c>
      <c r="AT32" s="665">
        <v>8.4692028985507237E-3</v>
      </c>
      <c r="AU32" s="665">
        <v>8.152173913043478E-3</v>
      </c>
      <c r="AV32" s="131" t="s">
        <v>38</v>
      </c>
      <c r="AW32" s="132" t="s">
        <v>38</v>
      </c>
      <c r="AX32" s="91">
        <v>1683.0000000000002</v>
      </c>
      <c r="AY32" s="90">
        <v>1231.3399999999999</v>
      </c>
      <c r="AZ32" s="138" t="s">
        <v>38</v>
      </c>
      <c r="BA32" s="137" t="s">
        <v>38</v>
      </c>
      <c r="BB32" s="86">
        <v>1683.0000000000002</v>
      </c>
      <c r="BC32" s="106">
        <v>1231.3399999999999</v>
      </c>
      <c r="BD32" s="131" t="s">
        <v>38</v>
      </c>
      <c r="BE32" s="132" t="s">
        <v>38</v>
      </c>
      <c r="BF32" s="86">
        <v>0</v>
      </c>
      <c r="BG32" s="90"/>
      <c r="BH32" s="131" t="s">
        <v>38</v>
      </c>
      <c r="BI32" s="132" t="s">
        <v>38</v>
      </c>
      <c r="BJ32" s="87">
        <v>90.000000000000014</v>
      </c>
      <c r="BK32" s="795">
        <v>68.407777777777767</v>
      </c>
      <c r="BL32" s="82">
        <v>19.600000000000001</v>
      </c>
      <c r="BM32" s="83">
        <v>19.5</v>
      </c>
      <c r="BN32" s="665">
        <v>8.8727931190583989E-3</v>
      </c>
      <c r="BO32" s="665">
        <v>8.8275237664101405E-3</v>
      </c>
      <c r="BP32" s="131" t="s">
        <v>38</v>
      </c>
      <c r="BQ32" s="132" t="s">
        <v>38</v>
      </c>
      <c r="BR32" s="91">
        <v>1834.8000000000002</v>
      </c>
      <c r="BS32" s="90">
        <v>1291.54</v>
      </c>
      <c r="BT32" s="138" t="s">
        <v>38</v>
      </c>
      <c r="BU32" s="137" t="s">
        <v>38</v>
      </c>
      <c r="BV32" s="86">
        <v>1834.8000000000002</v>
      </c>
      <c r="BW32" s="756">
        <v>1291.54</v>
      </c>
      <c r="BX32" s="131" t="s">
        <v>38</v>
      </c>
      <c r="BY32" s="132" t="s">
        <v>38</v>
      </c>
      <c r="BZ32" s="86">
        <v>0</v>
      </c>
      <c r="CA32" s="757"/>
      <c r="CB32" s="131" t="s">
        <v>38</v>
      </c>
      <c r="CC32" s="132" t="s">
        <v>38</v>
      </c>
      <c r="CD32" s="87">
        <v>93.612244897959187</v>
      </c>
      <c r="CE32" s="87">
        <v>66.23282051282051</v>
      </c>
      <c r="CF32" s="94">
        <f t="shared" si="0"/>
        <v>75</v>
      </c>
      <c r="CG32" s="972">
        <f t="shared" si="0"/>
        <v>75</v>
      </c>
      <c r="CH32" s="665">
        <f t="shared" si="17"/>
        <v>8.5616438356164379E-3</v>
      </c>
      <c r="CI32" s="645">
        <f t="shared" si="19"/>
        <v>8.5616438356164379E-3</v>
      </c>
      <c r="CJ32" s="138" t="s">
        <v>38</v>
      </c>
      <c r="CK32" s="137" t="s">
        <v>38</v>
      </c>
      <c r="CL32" s="86">
        <f t="shared" si="1"/>
        <v>6640.8</v>
      </c>
      <c r="CM32" s="96">
        <f t="shared" si="1"/>
        <v>5733.32</v>
      </c>
      <c r="CN32" s="99" t="s">
        <v>38</v>
      </c>
      <c r="CO32" s="137" t="s">
        <v>38</v>
      </c>
      <c r="CP32" s="86">
        <f t="shared" si="2"/>
        <v>6640.8</v>
      </c>
      <c r="CQ32" s="90">
        <f t="shared" si="2"/>
        <v>5733.32</v>
      </c>
      <c r="CR32" s="138" t="s">
        <v>38</v>
      </c>
      <c r="CS32" s="137" t="s">
        <v>38</v>
      </c>
      <c r="CT32" s="86">
        <f t="shared" si="3"/>
        <v>0</v>
      </c>
      <c r="CU32" s="90">
        <f t="shared" si="3"/>
        <v>0</v>
      </c>
      <c r="CV32" s="138" t="s">
        <v>38</v>
      </c>
      <c r="CW32" s="137" t="s">
        <v>38</v>
      </c>
      <c r="CX32" s="86">
        <f t="shared" si="4"/>
        <v>88.543999999999997</v>
      </c>
      <c r="CY32" s="1087">
        <f t="shared" si="5"/>
        <v>76.444266666666664</v>
      </c>
      <c r="CZ32" s="98">
        <f t="shared" si="6"/>
        <v>0</v>
      </c>
      <c r="DA32" s="634">
        <f t="shared" si="7"/>
        <v>0</v>
      </c>
      <c r="DB32" s="883" t="s">
        <v>38</v>
      </c>
      <c r="DC32" s="974" t="s">
        <v>38</v>
      </c>
      <c r="DD32" s="95">
        <f t="shared" si="8"/>
        <v>-907.48000000000047</v>
      </c>
      <c r="DE32" s="647">
        <f t="shared" si="9"/>
        <v>-0.13665221057703897</v>
      </c>
      <c r="DF32" s="99" t="s">
        <v>38</v>
      </c>
      <c r="DG32" s="100" t="s">
        <v>38</v>
      </c>
      <c r="DH32" s="95">
        <f t="shared" si="10"/>
        <v>-907.48000000000047</v>
      </c>
      <c r="DI32" s="647">
        <f t="shared" si="11"/>
        <v>-0.13665221057703897</v>
      </c>
      <c r="DJ32" s="131" t="s">
        <v>38</v>
      </c>
      <c r="DK32" s="132" t="s">
        <v>38</v>
      </c>
      <c r="DL32" s="95">
        <f t="shared" si="12"/>
        <v>0</v>
      </c>
      <c r="DM32" s="634">
        <v>0</v>
      </c>
      <c r="DN32" s="95" t="s">
        <v>38</v>
      </c>
      <c r="DO32" s="101" t="s">
        <v>38</v>
      </c>
      <c r="DP32" s="103">
        <f t="shared" si="14"/>
        <v>-12.099733333333333</v>
      </c>
      <c r="DQ32" s="680">
        <f t="shared" si="15"/>
        <v>-0.13665221057703891</v>
      </c>
    </row>
    <row r="33" spans="1:121" x14ac:dyDescent="0.25">
      <c r="A33" s="1311"/>
      <c r="B33" s="139"/>
      <c r="C33" s="81" t="s">
        <v>43</v>
      </c>
      <c r="D33" s="82">
        <v>6.5</v>
      </c>
      <c r="E33" s="83">
        <v>6.5</v>
      </c>
      <c r="F33" s="83">
        <v>0.30106530801296894</v>
      </c>
      <c r="G33" s="83">
        <v>0.30106530801296894</v>
      </c>
      <c r="H33" s="131" t="s">
        <v>38</v>
      </c>
      <c r="I33" s="132" t="s">
        <v>38</v>
      </c>
      <c r="J33" s="86">
        <v>749</v>
      </c>
      <c r="K33" s="87">
        <v>706.51</v>
      </c>
      <c r="L33" s="138" t="s">
        <v>38</v>
      </c>
      <c r="M33" s="137" t="s">
        <v>38</v>
      </c>
      <c r="N33" s="86">
        <v>749</v>
      </c>
      <c r="O33" s="87">
        <v>706.51</v>
      </c>
      <c r="P33" s="131" t="s">
        <v>38</v>
      </c>
      <c r="Q33" s="132" t="s">
        <v>38</v>
      </c>
      <c r="R33" s="86">
        <v>0</v>
      </c>
      <c r="S33" s="87">
        <v>0</v>
      </c>
      <c r="T33" s="135" t="s">
        <v>38</v>
      </c>
      <c r="U33" s="132" t="s">
        <v>38</v>
      </c>
      <c r="V33" s="87">
        <v>115.23076923076923</v>
      </c>
      <c r="W33" s="87">
        <v>108.69384615384615</v>
      </c>
      <c r="X33" s="857">
        <v>6.5</v>
      </c>
      <c r="Y33" s="858">
        <v>6</v>
      </c>
      <c r="Z33" s="858">
        <v>0.29761904761904762</v>
      </c>
      <c r="AA33" s="858">
        <v>0.27472527472527475</v>
      </c>
      <c r="AB33" s="883" t="s">
        <v>38</v>
      </c>
      <c r="AC33" s="884" t="s">
        <v>38</v>
      </c>
      <c r="AD33" s="861">
        <v>747</v>
      </c>
      <c r="AE33" s="862">
        <v>250</v>
      </c>
      <c r="AF33" s="886" t="s">
        <v>38</v>
      </c>
      <c r="AG33" s="887" t="s">
        <v>38</v>
      </c>
      <c r="AH33" s="865">
        <v>747</v>
      </c>
      <c r="AI33" s="871">
        <v>250</v>
      </c>
      <c r="AJ33" s="883" t="s">
        <v>38</v>
      </c>
      <c r="AK33" s="884" t="s">
        <v>38</v>
      </c>
      <c r="AL33" s="865">
        <v>0</v>
      </c>
      <c r="AM33" s="862">
        <v>0</v>
      </c>
      <c r="AN33" s="883" t="s">
        <v>38</v>
      </c>
      <c r="AO33" s="884" t="s">
        <v>38</v>
      </c>
      <c r="AP33" s="867">
        <v>115</v>
      </c>
      <c r="AQ33" s="868">
        <v>41.666666666666664</v>
      </c>
      <c r="AR33" s="82">
        <v>1</v>
      </c>
      <c r="AS33" s="83">
        <v>1</v>
      </c>
      <c r="AT33" s="665">
        <v>4.5289855072463769E-4</v>
      </c>
      <c r="AU33" s="665">
        <v>4.5289855072463769E-4</v>
      </c>
      <c r="AV33" s="131" t="s">
        <v>38</v>
      </c>
      <c r="AW33" s="132" t="s">
        <v>38</v>
      </c>
      <c r="AX33" s="91">
        <v>110</v>
      </c>
      <c r="AY33" s="90">
        <v>500</v>
      </c>
      <c r="AZ33" s="138" t="s">
        <v>38</v>
      </c>
      <c r="BA33" s="137" t="s">
        <v>38</v>
      </c>
      <c r="BB33" s="86">
        <v>110</v>
      </c>
      <c r="BC33" s="106">
        <v>500</v>
      </c>
      <c r="BD33" s="131" t="s">
        <v>38</v>
      </c>
      <c r="BE33" s="132" t="s">
        <v>38</v>
      </c>
      <c r="BF33" s="86">
        <v>0</v>
      </c>
      <c r="BG33" s="90"/>
      <c r="BH33" s="131" t="s">
        <v>38</v>
      </c>
      <c r="BI33" s="132" t="s">
        <v>38</v>
      </c>
      <c r="BJ33" s="87">
        <v>110</v>
      </c>
      <c r="BK33" s="795">
        <v>500</v>
      </c>
      <c r="BL33" s="82">
        <v>0</v>
      </c>
      <c r="BM33" s="83">
        <v>0</v>
      </c>
      <c r="BN33" s="665">
        <v>0</v>
      </c>
      <c r="BO33" s="665">
        <v>0</v>
      </c>
      <c r="BP33" s="131" t="s">
        <v>38</v>
      </c>
      <c r="BQ33" s="132" t="s">
        <v>38</v>
      </c>
      <c r="BR33" s="91">
        <v>0</v>
      </c>
      <c r="BS33" s="90">
        <v>0</v>
      </c>
      <c r="BT33" s="138" t="s">
        <v>38</v>
      </c>
      <c r="BU33" s="137" t="s">
        <v>38</v>
      </c>
      <c r="BV33" s="86">
        <v>0</v>
      </c>
      <c r="BW33" s="756">
        <v>0</v>
      </c>
      <c r="BX33" s="131" t="s">
        <v>38</v>
      </c>
      <c r="BY33" s="132" t="s">
        <v>38</v>
      </c>
      <c r="BZ33" s="86">
        <v>0</v>
      </c>
      <c r="CA33" s="757"/>
      <c r="CB33" s="131" t="s">
        <v>38</v>
      </c>
      <c r="CC33" s="132" t="s">
        <v>38</v>
      </c>
      <c r="CD33" s="87"/>
      <c r="CE33" s="87"/>
      <c r="CF33" s="94">
        <f t="shared" si="0"/>
        <v>14</v>
      </c>
      <c r="CG33" s="972">
        <f t="shared" si="0"/>
        <v>13.5</v>
      </c>
      <c r="CH33" s="665">
        <f t="shared" si="17"/>
        <v>1.5981735159817352E-3</v>
      </c>
      <c r="CI33" s="645">
        <f t="shared" si="19"/>
        <v>1.5410958904109589E-3</v>
      </c>
      <c r="CJ33" s="138" t="s">
        <v>38</v>
      </c>
      <c r="CK33" s="137" t="s">
        <v>38</v>
      </c>
      <c r="CL33" s="86">
        <f t="shared" si="1"/>
        <v>1606</v>
      </c>
      <c r="CM33" s="96">
        <f t="shared" si="1"/>
        <v>1456.51</v>
      </c>
      <c r="CN33" s="99" t="s">
        <v>38</v>
      </c>
      <c r="CO33" s="137" t="s">
        <v>38</v>
      </c>
      <c r="CP33" s="86">
        <f t="shared" si="2"/>
        <v>1606</v>
      </c>
      <c r="CQ33" s="90">
        <f t="shared" si="2"/>
        <v>1456.51</v>
      </c>
      <c r="CR33" s="138" t="s">
        <v>38</v>
      </c>
      <c r="CS33" s="137" t="s">
        <v>38</v>
      </c>
      <c r="CT33" s="86">
        <f t="shared" si="3"/>
        <v>0</v>
      </c>
      <c r="CU33" s="90">
        <f t="shared" si="3"/>
        <v>0</v>
      </c>
      <c r="CV33" s="138" t="s">
        <v>38</v>
      </c>
      <c r="CW33" s="137" t="s">
        <v>38</v>
      </c>
      <c r="CX33" s="86">
        <f t="shared" si="4"/>
        <v>114.71428571428571</v>
      </c>
      <c r="CY33" s="1087">
        <f t="shared" si="5"/>
        <v>107.88962962962962</v>
      </c>
      <c r="CZ33" s="98">
        <f t="shared" si="6"/>
        <v>-0.5</v>
      </c>
      <c r="DA33" s="634">
        <f t="shared" si="7"/>
        <v>-3.5714285714285712E-2</v>
      </c>
      <c r="DB33" s="883" t="s">
        <v>38</v>
      </c>
      <c r="DC33" s="974" t="s">
        <v>38</v>
      </c>
      <c r="DD33" s="95">
        <f t="shared" si="8"/>
        <v>-149.49</v>
      </c>
      <c r="DE33" s="647">
        <f t="shared" si="9"/>
        <v>-9.308219178082193E-2</v>
      </c>
      <c r="DF33" s="99" t="s">
        <v>38</v>
      </c>
      <c r="DG33" s="100" t="s">
        <v>38</v>
      </c>
      <c r="DH33" s="95">
        <f t="shared" si="10"/>
        <v>-149.49</v>
      </c>
      <c r="DI33" s="647">
        <f t="shared" si="11"/>
        <v>-9.308219178082193E-2</v>
      </c>
      <c r="DJ33" s="131" t="s">
        <v>38</v>
      </c>
      <c r="DK33" s="132" t="s">
        <v>38</v>
      </c>
      <c r="DL33" s="95">
        <f t="shared" si="12"/>
        <v>0</v>
      </c>
      <c r="DM33" s="634">
        <v>0</v>
      </c>
      <c r="DN33" s="95" t="s">
        <v>38</v>
      </c>
      <c r="DO33" s="101" t="s">
        <v>38</v>
      </c>
      <c r="DP33" s="103">
        <f t="shared" si="14"/>
        <v>-6.824656084656084</v>
      </c>
      <c r="DQ33" s="680">
        <f t="shared" si="15"/>
        <v>-5.9492643328259764E-2</v>
      </c>
    </row>
    <row r="34" spans="1:121" ht="26.45" customHeight="1" x14ac:dyDescent="0.25">
      <c r="A34" s="1311"/>
      <c r="B34" s="1308" t="s">
        <v>48</v>
      </c>
      <c r="C34" s="1309"/>
      <c r="D34" s="120">
        <v>555.4</v>
      </c>
      <c r="E34" s="111">
        <v>548.9</v>
      </c>
      <c r="F34" s="111">
        <v>5.1062343130855306</v>
      </c>
      <c r="G34" s="111">
        <v>5.0438343073473737</v>
      </c>
      <c r="H34" s="112" t="s">
        <v>38</v>
      </c>
      <c r="I34" s="113" t="s">
        <v>38</v>
      </c>
      <c r="J34" s="114">
        <v>43611</v>
      </c>
      <c r="K34" s="77">
        <v>35622.710000000006</v>
      </c>
      <c r="L34" s="140" t="s">
        <v>38</v>
      </c>
      <c r="M34" s="141" t="s">
        <v>38</v>
      </c>
      <c r="N34" s="117">
        <v>43611</v>
      </c>
      <c r="O34" s="77">
        <v>35622.710000000006</v>
      </c>
      <c r="P34" s="112" t="s">
        <v>38</v>
      </c>
      <c r="Q34" s="113" t="s">
        <v>38</v>
      </c>
      <c r="R34" s="117">
        <v>0</v>
      </c>
      <c r="S34" s="119">
        <v>0</v>
      </c>
      <c r="T34" s="618" t="s">
        <v>38</v>
      </c>
      <c r="U34" s="113" t="s">
        <v>38</v>
      </c>
      <c r="V34" s="119">
        <v>78.521786100108031</v>
      </c>
      <c r="W34" s="119">
        <v>64.898360357077806</v>
      </c>
      <c r="X34" s="873">
        <v>524.70000000000005</v>
      </c>
      <c r="Y34" s="874">
        <v>505.6</v>
      </c>
      <c r="Z34" s="874">
        <v>4.780038079967933</v>
      </c>
      <c r="AA34" s="874">
        <v>4.6003785121560634</v>
      </c>
      <c r="AB34" s="875" t="s">
        <v>38</v>
      </c>
      <c r="AC34" s="876" t="s">
        <v>38</v>
      </c>
      <c r="AD34" s="877">
        <v>41713</v>
      </c>
      <c r="AE34" s="874">
        <v>30458.572860676424</v>
      </c>
      <c r="AF34" s="888" t="s">
        <v>38</v>
      </c>
      <c r="AG34" s="889" t="s">
        <v>38</v>
      </c>
      <c r="AH34" s="880">
        <v>41713</v>
      </c>
      <c r="AI34" s="874">
        <v>30458.572860676424</v>
      </c>
      <c r="AJ34" s="875" t="s">
        <v>38</v>
      </c>
      <c r="AK34" s="876" t="s">
        <v>38</v>
      </c>
      <c r="AL34" s="880">
        <v>0</v>
      </c>
      <c r="AM34" s="874">
        <v>0</v>
      </c>
      <c r="AN34" s="875" t="s">
        <v>38</v>
      </c>
      <c r="AO34" s="876" t="s">
        <v>38</v>
      </c>
      <c r="AP34" s="881">
        <v>79</v>
      </c>
      <c r="AQ34" s="882">
        <v>60.242430499755585</v>
      </c>
      <c r="AR34" s="120">
        <v>414</v>
      </c>
      <c r="AS34" s="111">
        <v>413.6</v>
      </c>
      <c r="AT34" s="784">
        <v>3.7499999999999999E-2</v>
      </c>
      <c r="AU34" s="784">
        <v>3.7463768115942028E-2</v>
      </c>
      <c r="AV34" s="112" t="s">
        <v>38</v>
      </c>
      <c r="AW34" s="113" t="s">
        <v>38</v>
      </c>
      <c r="AX34" s="121">
        <v>28109.75</v>
      </c>
      <c r="AY34" s="122">
        <v>29004.58</v>
      </c>
      <c r="AZ34" s="140" t="s">
        <v>38</v>
      </c>
      <c r="BA34" s="141" t="s">
        <v>38</v>
      </c>
      <c r="BB34" s="117">
        <v>28109.75</v>
      </c>
      <c r="BC34" s="118">
        <v>29004.58</v>
      </c>
      <c r="BD34" s="112" t="s">
        <v>38</v>
      </c>
      <c r="BE34" s="113" t="s">
        <v>38</v>
      </c>
      <c r="BF34" s="117">
        <v>0</v>
      </c>
      <c r="BG34" s="118">
        <v>0</v>
      </c>
      <c r="BH34" s="112" t="s">
        <v>38</v>
      </c>
      <c r="BI34" s="113" t="s">
        <v>38</v>
      </c>
      <c r="BJ34" s="119">
        <v>67.897946859903385</v>
      </c>
      <c r="BK34" s="828">
        <v>70.127127659574469</v>
      </c>
      <c r="BL34" s="120">
        <v>514.29999999999995</v>
      </c>
      <c r="BM34" s="111">
        <v>543.29999999999995</v>
      </c>
      <c r="BN34" s="784">
        <v>4.6097034122381662E-2</v>
      </c>
      <c r="BO34" s="784">
        <v>4.8696322455162276E-2</v>
      </c>
      <c r="BP34" s="112" t="s">
        <v>38</v>
      </c>
      <c r="BQ34" s="113" t="s">
        <v>38</v>
      </c>
      <c r="BR34" s="121">
        <v>37901.9</v>
      </c>
      <c r="BS34" s="122">
        <v>36735.42</v>
      </c>
      <c r="BT34" s="140" t="s">
        <v>38</v>
      </c>
      <c r="BU34" s="141" t="s">
        <v>38</v>
      </c>
      <c r="BV34" s="117">
        <v>37901.9</v>
      </c>
      <c r="BW34" s="1108">
        <v>36735.42</v>
      </c>
      <c r="BX34" s="112" t="s">
        <v>38</v>
      </c>
      <c r="BY34" s="113" t="s">
        <v>38</v>
      </c>
      <c r="BZ34" s="117">
        <v>0</v>
      </c>
      <c r="CA34" s="1108"/>
      <c r="CB34" s="112" t="s">
        <v>38</v>
      </c>
      <c r="CC34" s="113" t="s">
        <v>38</v>
      </c>
      <c r="CD34" s="119">
        <v>73.696091775228481</v>
      </c>
      <c r="CE34" s="119">
        <v>67.615350635008284</v>
      </c>
      <c r="CF34" s="123">
        <f t="shared" si="0"/>
        <v>2008.4</v>
      </c>
      <c r="CG34" s="1153">
        <f t="shared" si="0"/>
        <v>2011.4</v>
      </c>
      <c r="CH34" s="784">
        <f>CF34/44102.6</f>
        <v>4.5539265258737582E-2</v>
      </c>
      <c r="CI34" s="1060">
        <f>CG34/44102.6</f>
        <v>4.5607288459183819E-2</v>
      </c>
      <c r="CJ34" s="140" t="s">
        <v>38</v>
      </c>
      <c r="CK34" s="141" t="s">
        <v>38</v>
      </c>
      <c r="CL34" s="117">
        <f t="shared" si="1"/>
        <v>151335.65</v>
      </c>
      <c r="CM34" s="124">
        <f t="shared" si="1"/>
        <v>131821.28286067641</v>
      </c>
      <c r="CN34" s="142" t="s">
        <v>38</v>
      </c>
      <c r="CO34" s="141" t="s">
        <v>38</v>
      </c>
      <c r="CP34" s="117">
        <f t="shared" si="2"/>
        <v>151335.65</v>
      </c>
      <c r="CQ34" s="118">
        <f t="shared" si="2"/>
        <v>131821.28286067641</v>
      </c>
      <c r="CR34" s="140" t="s">
        <v>38</v>
      </c>
      <c r="CS34" s="141" t="s">
        <v>38</v>
      </c>
      <c r="CT34" s="117">
        <f t="shared" si="3"/>
        <v>0</v>
      </c>
      <c r="CU34" s="118">
        <f t="shared" si="3"/>
        <v>0</v>
      </c>
      <c r="CV34" s="140" t="s">
        <v>38</v>
      </c>
      <c r="CW34" s="141" t="s">
        <v>38</v>
      </c>
      <c r="CX34" s="117">
        <f t="shared" si="4"/>
        <v>75.351349332802229</v>
      </c>
      <c r="CY34" s="1088">
        <f t="shared" si="5"/>
        <v>65.537080073916869</v>
      </c>
      <c r="CZ34" s="127">
        <f t="shared" si="6"/>
        <v>3</v>
      </c>
      <c r="DA34" s="635">
        <f t="shared" si="7"/>
        <v>1.4937263493328022E-3</v>
      </c>
      <c r="DB34" s="875" t="s">
        <v>38</v>
      </c>
      <c r="DC34" s="1030" t="s">
        <v>38</v>
      </c>
      <c r="DD34" s="76">
        <f t="shared" si="8"/>
        <v>-19514.367139323585</v>
      </c>
      <c r="DE34" s="648">
        <f t="shared" si="9"/>
        <v>-0.12894758861724639</v>
      </c>
      <c r="DF34" s="125" t="s">
        <v>38</v>
      </c>
      <c r="DG34" s="128" t="s">
        <v>38</v>
      </c>
      <c r="DH34" s="76">
        <f t="shared" si="10"/>
        <v>-19514.367139323585</v>
      </c>
      <c r="DI34" s="648">
        <f t="shared" si="11"/>
        <v>-0.12894758861724639</v>
      </c>
      <c r="DJ34" s="112" t="s">
        <v>38</v>
      </c>
      <c r="DK34" s="113" t="s">
        <v>38</v>
      </c>
      <c r="DL34" s="76">
        <f t="shared" si="12"/>
        <v>0</v>
      </c>
      <c r="DM34" s="635">
        <v>0</v>
      </c>
      <c r="DN34" s="76" t="s">
        <v>38</v>
      </c>
      <c r="DO34" s="129" t="s">
        <v>38</v>
      </c>
      <c r="DP34" s="130">
        <f t="shared" si="14"/>
        <v>-9.8142692588853606</v>
      </c>
      <c r="DQ34" s="681">
        <f t="shared" si="15"/>
        <v>-0.13024676194634482</v>
      </c>
    </row>
    <row r="35" spans="1:121" x14ac:dyDescent="0.25">
      <c r="A35" s="1311"/>
      <c r="B35" s="143"/>
      <c r="C35" s="108" t="s">
        <v>39</v>
      </c>
      <c r="D35" s="82">
        <v>31.8</v>
      </c>
      <c r="E35" s="83">
        <v>28.1</v>
      </c>
      <c r="F35" s="83">
        <v>1.4729041222788328</v>
      </c>
      <c r="G35" s="83">
        <v>1.3027049559981474</v>
      </c>
      <c r="H35" s="131" t="s">
        <v>38</v>
      </c>
      <c r="I35" s="132" t="s">
        <v>38</v>
      </c>
      <c r="J35" s="86">
        <v>12294</v>
      </c>
      <c r="K35" s="87">
        <v>9716.8700000000008</v>
      </c>
      <c r="L35" s="88" t="s">
        <v>38</v>
      </c>
      <c r="M35" s="89" t="s">
        <v>38</v>
      </c>
      <c r="N35" s="86">
        <v>12294</v>
      </c>
      <c r="O35" s="87">
        <v>9716.8700000000008</v>
      </c>
      <c r="P35" s="131" t="s">
        <v>38</v>
      </c>
      <c r="Q35" s="132" t="s">
        <v>38</v>
      </c>
      <c r="R35" s="86">
        <v>0</v>
      </c>
      <c r="S35" s="87">
        <v>0</v>
      </c>
      <c r="T35" s="135" t="s">
        <v>38</v>
      </c>
      <c r="U35" s="132" t="s">
        <v>38</v>
      </c>
      <c r="V35" s="87">
        <v>386.60377358490564</v>
      </c>
      <c r="W35" s="87">
        <v>345.79608540925267</v>
      </c>
      <c r="X35" s="857">
        <v>34.5</v>
      </c>
      <c r="Y35" s="858">
        <v>29.1</v>
      </c>
      <c r="Z35" s="858">
        <v>1.5796703296703296</v>
      </c>
      <c r="AA35" s="858">
        <v>1.3324175824175826</v>
      </c>
      <c r="AB35" s="883" t="s">
        <v>38</v>
      </c>
      <c r="AC35" s="884" t="s">
        <v>38</v>
      </c>
      <c r="AD35" s="861">
        <v>12674</v>
      </c>
      <c r="AE35" s="862">
        <v>12033.974247348437</v>
      </c>
      <c r="AF35" s="863" t="s">
        <v>38</v>
      </c>
      <c r="AG35" s="864" t="s">
        <v>38</v>
      </c>
      <c r="AH35" s="865">
        <v>12674</v>
      </c>
      <c r="AI35" s="862">
        <v>12033.974247348437</v>
      </c>
      <c r="AJ35" s="883" t="s">
        <v>38</v>
      </c>
      <c r="AK35" s="884" t="s">
        <v>38</v>
      </c>
      <c r="AL35" s="865">
        <v>0</v>
      </c>
      <c r="AM35" s="862">
        <v>0</v>
      </c>
      <c r="AN35" s="883" t="s">
        <v>38</v>
      </c>
      <c r="AO35" s="884" t="s">
        <v>38</v>
      </c>
      <c r="AP35" s="867">
        <v>367</v>
      </c>
      <c r="AQ35" s="868">
        <v>413.5386339294995</v>
      </c>
      <c r="AR35" s="82">
        <v>22.1</v>
      </c>
      <c r="AS35" s="83">
        <v>22.7</v>
      </c>
      <c r="AT35" s="665">
        <v>1.0009057971014493E-2</v>
      </c>
      <c r="AU35" s="665">
        <v>1.0280797101449276E-2</v>
      </c>
      <c r="AV35" s="131" t="s">
        <v>38</v>
      </c>
      <c r="AW35" s="132" t="s">
        <v>38</v>
      </c>
      <c r="AX35" s="91">
        <v>10360.35</v>
      </c>
      <c r="AY35" s="90">
        <v>9165.1899999999987</v>
      </c>
      <c r="AZ35" s="92" t="s">
        <v>38</v>
      </c>
      <c r="BA35" s="89" t="s">
        <v>38</v>
      </c>
      <c r="BB35" s="86">
        <v>10360.35</v>
      </c>
      <c r="BC35" s="106">
        <v>9165.1899999999987</v>
      </c>
      <c r="BD35" s="131" t="s">
        <v>38</v>
      </c>
      <c r="BE35" s="132" t="s">
        <v>38</v>
      </c>
      <c r="BF35" s="86">
        <v>0</v>
      </c>
      <c r="BG35" s="90"/>
      <c r="BH35" s="131" t="s">
        <v>38</v>
      </c>
      <c r="BI35" s="132" t="s">
        <v>38</v>
      </c>
      <c r="BJ35" s="87">
        <v>468.79411764705878</v>
      </c>
      <c r="BK35" s="795">
        <v>403.75286343612328</v>
      </c>
      <c r="BL35" s="82">
        <v>29.599999999999998</v>
      </c>
      <c r="BM35" s="83">
        <v>32.6</v>
      </c>
      <c r="BN35" s="665">
        <v>1.339972838388411E-2</v>
      </c>
      <c r="BO35" s="665">
        <v>1.4757808963331825E-2</v>
      </c>
      <c r="BP35" s="131" t="s">
        <v>38</v>
      </c>
      <c r="BQ35" s="132" t="s">
        <v>38</v>
      </c>
      <c r="BR35" s="1069">
        <v>13882</v>
      </c>
      <c r="BS35" s="1071">
        <v>10982.73</v>
      </c>
      <c r="BT35" s="92" t="s">
        <v>38</v>
      </c>
      <c r="BU35" s="89" t="s">
        <v>38</v>
      </c>
      <c r="BV35" s="86">
        <v>13882</v>
      </c>
      <c r="BW35" s="1116">
        <v>10982.73</v>
      </c>
      <c r="BX35" s="131" t="s">
        <v>38</v>
      </c>
      <c r="BY35" s="132" t="s">
        <v>38</v>
      </c>
      <c r="BZ35" s="86">
        <v>0</v>
      </c>
      <c r="CA35" s="757"/>
      <c r="CB35" s="131" t="s">
        <v>38</v>
      </c>
      <c r="CC35" s="132" t="s">
        <v>38</v>
      </c>
      <c r="CD35" s="87">
        <v>468.98648648648651</v>
      </c>
      <c r="CE35" s="87">
        <v>336.89355828220857</v>
      </c>
      <c r="CF35" s="94">
        <f t="shared" si="0"/>
        <v>118</v>
      </c>
      <c r="CG35" s="972">
        <f t="shared" si="0"/>
        <v>112.5</v>
      </c>
      <c r="CH35" s="665">
        <f t="shared" si="17"/>
        <v>1.3470319634703196E-2</v>
      </c>
      <c r="CI35" s="645">
        <f t="shared" ref="CI35:CI39" si="20">CG35/8760</f>
        <v>1.2842465753424657E-2</v>
      </c>
      <c r="CJ35" s="92" t="s">
        <v>38</v>
      </c>
      <c r="CK35" s="89" t="s">
        <v>38</v>
      </c>
      <c r="CL35" s="86">
        <f t="shared" si="1"/>
        <v>49210.35</v>
      </c>
      <c r="CM35" s="96">
        <f t="shared" si="1"/>
        <v>41898.764247348437</v>
      </c>
      <c r="CN35" s="97" t="s">
        <v>38</v>
      </c>
      <c r="CO35" s="89" t="s">
        <v>38</v>
      </c>
      <c r="CP35" s="86">
        <f t="shared" si="2"/>
        <v>49210.35</v>
      </c>
      <c r="CQ35" s="90">
        <f t="shared" si="2"/>
        <v>41898.764247348437</v>
      </c>
      <c r="CR35" s="92" t="s">
        <v>38</v>
      </c>
      <c r="CS35" s="89" t="s">
        <v>38</v>
      </c>
      <c r="CT35" s="86">
        <f t="shared" si="3"/>
        <v>0</v>
      </c>
      <c r="CU35" s="90">
        <f t="shared" si="3"/>
        <v>0</v>
      </c>
      <c r="CV35" s="92" t="s">
        <v>38</v>
      </c>
      <c r="CW35" s="89" t="s">
        <v>38</v>
      </c>
      <c r="CX35" s="86">
        <f t="shared" si="4"/>
        <v>417.03686440677967</v>
      </c>
      <c r="CY35" s="1087">
        <f t="shared" si="5"/>
        <v>372.43345997643058</v>
      </c>
      <c r="CZ35" s="98">
        <f t="shared" si="6"/>
        <v>-5.5</v>
      </c>
      <c r="DA35" s="634">
        <f t="shared" si="7"/>
        <v>-4.6610169491525424E-2</v>
      </c>
      <c r="DB35" s="883" t="s">
        <v>38</v>
      </c>
      <c r="DC35" s="974" t="s">
        <v>38</v>
      </c>
      <c r="DD35" s="95">
        <f t="shared" si="8"/>
        <v>-7311.5857526515611</v>
      </c>
      <c r="DE35" s="647">
        <f t="shared" si="9"/>
        <v>-0.1485782107351718</v>
      </c>
      <c r="DF35" s="99" t="s">
        <v>38</v>
      </c>
      <c r="DG35" s="100" t="s">
        <v>38</v>
      </c>
      <c r="DH35" s="95">
        <f t="shared" si="10"/>
        <v>-7311.5857526515611</v>
      </c>
      <c r="DI35" s="647">
        <f t="shared" si="11"/>
        <v>-0.1485782107351718</v>
      </c>
      <c r="DJ35" s="131" t="s">
        <v>38</v>
      </c>
      <c r="DK35" s="132" t="s">
        <v>38</v>
      </c>
      <c r="DL35" s="95">
        <f t="shared" si="12"/>
        <v>0</v>
      </c>
      <c r="DM35" s="634">
        <v>0</v>
      </c>
      <c r="DN35" s="95" t="s">
        <v>38</v>
      </c>
      <c r="DO35" s="101" t="s">
        <v>38</v>
      </c>
      <c r="DP35" s="91">
        <f t="shared" si="14"/>
        <v>-44.603404430349087</v>
      </c>
      <c r="DQ35" s="678">
        <f t="shared" si="15"/>
        <v>-0.10695314548222462</v>
      </c>
    </row>
    <row r="36" spans="1:121" x14ac:dyDescent="0.25">
      <c r="A36" s="1311"/>
      <c r="B36" s="143"/>
      <c r="C36" s="108" t="s">
        <v>40</v>
      </c>
      <c r="D36" s="82">
        <v>0</v>
      </c>
      <c r="E36" s="83">
        <v>0</v>
      </c>
      <c r="F36" s="83">
        <v>0</v>
      </c>
      <c r="G36" s="83">
        <v>0</v>
      </c>
      <c r="H36" s="131" t="s">
        <v>38</v>
      </c>
      <c r="I36" s="132" t="s">
        <v>38</v>
      </c>
      <c r="J36" s="86">
        <v>0</v>
      </c>
      <c r="K36" s="87">
        <v>0</v>
      </c>
      <c r="L36" s="92" t="s">
        <v>38</v>
      </c>
      <c r="M36" s="89" t="s">
        <v>38</v>
      </c>
      <c r="N36" s="86">
        <v>0</v>
      </c>
      <c r="O36" s="87">
        <v>0</v>
      </c>
      <c r="P36" s="131" t="s">
        <v>38</v>
      </c>
      <c r="Q36" s="132" t="s">
        <v>38</v>
      </c>
      <c r="R36" s="86">
        <v>0</v>
      </c>
      <c r="S36" s="87">
        <v>0</v>
      </c>
      <c r="T36" s="135" t="s">
        <v>38</v>
      </c>
      <c r="U36" s="132" t="s">
        <v>38</v>
      </c>
      <c r="V36" s="87"/>
      <c r="W36" s="87"/>
      <c r="X36" s="857">
        <v>0</v>
      </c>
      <c r="Y36" s="858">
        <v>0</v>
      </c>
      <c r="Z36" s="858">
        <v>0</v>
      </c>
      <c r="AA36" s="858">
        <v>0</v>
      </c>
      <c r="AB36" s="883" t="s">
        <v>38</v>
      </c>
      <c r="AC36" s="884" t="s">
        <v>38</v>
      </c>
      <c r="AD36" s="861">
        <v>0</v>
      </c>
      <c r="AE36" s="862">
        <v>0</v>
      </c>
      <c r="AF36" s="863" t="s">
        <v>38</v>
      </c>
      <c r="AG36" s="864" t="s">
        <v>38</v>
      </c>
      <c r="AH36" s="865">
        <v>0</v>
      </c>
      <c r="AI36" s="871">
        <v>0</v>
      </c>
      <c r="AJ36" s="883" t="s">
        <v>38</v>
      </c>
      <c r="AK36" s="884" t="s">
        <v>38</v>
      </c>
      <c r="AL36" s="865">
        <v>0</v>
      </c>
      <c r="AM36" s="862">
        <v>0</v>
      </c>
      <c r="AN36" s="883" t="s">
        <v>38</v>
      </c>
      <c r="AO36" s="884" t="s">
        <v>38</v>
      </c>
      <c r="AP36" s="867">
        <v>0</v>
      </c>
      <c r="AQ36" s="868"/>
      <c r="AR36" s="82">
        <v>0</v>
      </c>
      <c r="AS36" s="83">
        <v>0</v>
      </c>
      <c r="AT36" s="665">
        <v>0</v>
      </c>
      <c r="AU36" s="665">
        <v>0</v>
      </c>
      <c r="AV36" s="131" t="s">
        <v>38</v>
      </c>
      <c r="AW36" s="132" t="s">
        <v>38</v>
      </c>
      <c r="AX36" s="91">
        <v>0</v>
      </c>
      <c r="AY36" s="90">
        <v>0</v>
      </c>
      <c r="AZ36" s="92" t="s">
        <v>38</v>
      </c>
      <c r="BA36" s="89" t="s">
        <v>38</v>
      </c>
      <c r="BB36" s="86">
        <v>0</v>
      </c>
      <c r="BC36" s="106">
        <v>0</v>
      </c>
      <c r="BD36" s="131" t="s">
        <v>38</v>
      </c>
      <c r="BE36" s="132" t="s">
        <v>38</v>
      </c>
      <c r="BF36" s="86">
        <v>0</v>
      </c>
      <c r="BG36" s="90"/>
      <c r="BH36" s="131" t="s">
        <v>38</v>
      </c>
      <c r="BI36" s="132" t="s">
        <v>38</v>
      </c>
      <c r="BJ36" s="87"/>
      <c r="BK36" s="795" t="s">
        <v>38</v>
      </c>
      <c r="BL36" s="82"/>
      <c r="BM36" s="83"/>
      <c r="BN36" s="665">
        <v>0</v>
      </c>
      <c r="BO36" s="665">
        <v>0</v>
      </c>
      <c r="BP36" s="131" t="s">
        <v>38</v>
      </c>
      <c r="BQ36" s="132" t="s">
        <v>38</v>
      </c>
      <c r="BR36" s="1069">
        <v>0</v>
      </c>
      <c r="BS36" s="1071">
        <v>0</v>
      </c>
      <c r="BT36" s="92" t="s">
        <v>38</v>
      </c>
      <c r="BU36" s="89" t="s">
        <v>38</v>
      </c>
      <c r="BV36" s="86"/>
      <c r="BW36" s="756"/>
      <c r="BX36" s="131" t="s">
        <v>38</v>
      </c>
      <c r="BY36" s="132" t="s">
        <v>38</v>
      </c>
      <c r="BZ36" s="86">
        <v>0</v>
      </c>
      <c r="CA36" s="757"/>
      <c r="CB36" s="131" t="s">
        <v>38</v>
      </c>
      <c r="CC36" s="132" t="s">
        <v>38</v>
      </c>
      <c r="CD36" s="87"/>
      <c r="CE36" s="87"/>
      <c r="CF36" s="94">
        <f t="shared" si="0"/>
        <v>0</v>
      </c>
      <c r="CG36" s="972">
        <f t="shared" si="0"/>
        <v>0</v>
      </c>
      <c r="CH36" s="665">
        <f t="shared" si="17"/>
        <v>0</v>
      </c>
      <c r="CI36" s="645">
        <f t="shared" si="20"/>
        <v>0</v>
      </c>
      <c r="CJ36" s="92" t="s">
        <v>38</v>
      </c>
      <c r="CK36" s="89" t="s">
        <v>38</v>
      </c>
      <c r="CL36" s="86">
        <f t="shared" si="1"/>
        <v>0</v>
      </c>
      <c r="CM36" s="96">
        <f t="shared" si="1"/>
        <v>0</v>
      </c>
      <c r="CN36" s="97" t="s">
        <v>38</v>
      </c>
      <c r="CO36" s="89" t="s">
        <v>38</v>
      </c>
      <c r="CP36" s="86">
        <f t="shared" si="2"/>
        <v>0</v>
      </c>
      <c r="CQ36" s="90">
        <f t="shared" si="2"/>
        <v>0</v>
      </c>
      <c r="CR36" s="92" t="s">
        <v>38</v>
      </c>
      <c r="CS36" s="89" t="s">
        <v>38</v>
      </c>
      <c r="CT36" s="86">
        <f t="shared" si="3"/>
        <v>0</v>
      </c>
      <c r="CU36" s="90">
        <f t="shared" si="3"/>
        <v>0</v>
      </c>
      <c r="CV36" s="92" t="s">
        <v>38</v>
      </c>
      <c r="CW36" s="89" t="s">
        <v>38</v>
      </c>
      <c r="CX36" s="86"/>
      <c r="CY36" s="1087"/>
      <c r="CZ36" s="98">
        <f t="shared" si="6"/>
        <v>0</v>
      </c>
      <c r="DA36" s="634"/>
      <c r="DB36" s="883" t="s">
        <v>38</v>
      </c>
      <c r="DC36" s="974" t="s">
        <v>38</v>
      </c>
      <c r="DD36" s="95">
        <f t="shared" si="8"/>
        <v>0</v>
      </c>
      <c r="DE36" s="647">
        <v>0</v>
      </c>
      <c r="DF36" s="99"/>
      <c r="DG36" s="100"/>
      <c r="DH36" s="95">
        <f t="shared" si="10"/>
        <v>0</v>
      </c>
      <c r="DI36" s="647">
        <v>0</v>
      </c>
      <c r="DJ36" s="131"/>
      <c r="DK36" s="132"/>
      <c r="DL36" s="95">
        <f t="shared" si="12"/>
        <v>0</v>
      </c>
      <c r="DM36" s="634">
        <v>0</v>
      </c>
      <c r="DN36" s="95" t="s">
        <v>38</v>
      </c>
      <c r="DO36" s="101" t="s">
        <v>38</v>
      </c>
      <c r="DP36" s="103">
        <f t="shared" si="14"/>
        <v>0</v>
      </c>
      <c r="DQ36" s="680">
        <v>0</v>
      </c>
    </row>
    <row r="37" spans="1:121" x14ac:dyDescent="0.25">
      <c r="A37" s="1311"/>
      <c r="B37" s="143"/>
      <c r="C37" s="108" t="s">
        <v>41</v>
      </c>
      <c r="D37" s="82">
        <v>9.5</v>
      </c>
      <c r="E37" s="83">
        <v>9</v>
      </c>
      <c r="F37" s="83">
        <v>0.44001852709587774</v>
      </c>
      <c r="G37" s="83">
        <v>0.41685965724872626</v>
      </c>
      <c r="H37" s="131" t="s">
        <v>38</v>
      </c>
      <c r="I37" s="132" t="s">
        <v>38</v>
      </c>
      <c r="J37" s="86">
        <v>3664</v>
      </c>
      <c r="K37" s="87">
        <v>2984.93</v>
      </c>
      <c r="L37" s="92" t="s">
        <v>38</v>
      </c>
      <c r="M37" s="89" t="s">
        <v>38</v>
      </c>
      <c r="N37" s="86">
        <v>3664</v>
      </c>
      <c r="O37" s="87">
        <v>2984.93</v>
      </c>
      <c r="P37" s="131" t="s">
        <v>38</v>
      </c>
      <c r="Q37" s="132" t="s">
        <v>38</v>
      </c>
      <c r="R37" s="86">
        <v>0</v>
      </c>
      <c r="S37" s="87">
        <v>0</v>
      </c>
      <c r="T37" s="135" t="s">
        <v>38</v>
      </c>
      <c r="U37" s="132" t="s">
        <v>38</v>
      </c>
      <c r="V37" s="87">
        <v>385.68421052631578</v>
      </c>
      <c r="W37" s="87">
        <v>331.6588888888889</v>
      </c>
      <c r="X37" s="857">
        <v>12</v>
      </c>
      <c r="Y37" s="872">
        <v>12</v>
      </c>
      <c r="Z37" s="858">
        <v>0.5494505494505495</v>
      </c>
      <c r="AA37" s="858">
        <v>0.5494505494505495</v>
      </c>
      <c r="AB37" s="883" t="s">
        <v>38</v>
      </c>
      <c r="AC37" s="884" t="s">
        <v>38</v>
      </c>
      <c r="AD37" s="861">
        <v>4395</v>
      </c>
      <c r="AE37" s="862">
        <v>4710.9936775249862</v>
      </c>
      <c r="AF37" s="863" t="s">
        <v>38</v>
      </c>
      <c r="AG37" s="864" t="s">
        <v>38</v>
      </c>
      <c r="AH37" s="865">
        <v>4395</v>
      </c>
      <c r="AI37" s="871">
        <v>4710.9936775249862</v>
      </c>
      <c r="AJ37" s="883" t="s">
        <v>38</v>
      </c>
      <c r="AK37" s="884" t="s">
        <v>38</v>
      </c>
      <c r="AL37" s="865">
        <v>0</v>
      </c>
      <c r="AM37" s="862">
        <v>0</v>
      </c>
      <c r="AN37" s="883" t="s">
        <v>38</v>
      </c>
      <c r="AO37" s="884" t="s">
        <v>38</v>
      </c>
      <c r="AP37" s="867">
        <v>366</v>
      </c>
      <c r="AQ37" s="868">
        <v>392.5828064604155</v>
      </c>
      <c r="AR37" s="82">
        <v>3</v>
      </c>
      <c r="AS37" s="83">
        <v>2</v>
      </c>
      <c r="AT37" s="665">
        <v>1.358695652173913E-3</v>
      </c>
      <c r="AU37" s="665">
        <v>9.0579710144927537E-4</v>
      </c>
      <c r="AV37" s="131" t="s">
        <v>38</v>
      </c>
      <c r="AW37" s="132" t="s">
        <v>38</v>
      </c>
      <c r="AX37" s="91">
        <v>815</v>
      </c>
      <c r="AY37" s="90">
        <v>930.44</v>
      </c>
      <c r="AZ37" s="92" t="s">
        <v>38</v>
      </c>
      <c r="BA37" s="89" t="s">
        <v>38</v>
      </c>
      <c r="BB37" s="86">
        <v>815</v>
      </c>
      <c r="BC37" s="106">
        <v>930.44</v>
      </c>
      <c r="BD37" s="131" t="s">
        <v>38</v>
      </c>
      <c r="BE37" s="132" t="s">
        <v>38</v>
      </c>
      <c r="BF37" s="86">
        <v>0</v>
      </c>
      <c r="BG37" s="90"/>
      <c r="BH37" s="131" t="s">
        <v>38</v>
      </c>
      <c r="BI37" s="132" t="s">
        <v>38</v>
      </c>
      <c r="BJ37" s="87">
        <v>271.66666666666669</v>
      </c>
      <c r="BK37" s="795">
        <v>465.22</v>
      </c>
      <c r="BL37" s="82">
        <v>12</v>
      </c>
      <c r="BM37" s="83">
        <v>12.9</v>
      </c>
      <c r="BN37" s="665">
        <v>5.432322317790856E-3</v>
      </c>
      <c r="BO37" s="665">
        <v>5.8397464916251701E-3</v>
      </c>
      <c r="BP37" s="131" t="s">
        <v>38</v>
      </c>
      <c r="BQ37" s="132" t="s">
        <v>38</v>
      </c>
      <c r="BR37" s="1069">
        <v>5107</v>
      </c>
      <c r="BS37" s="1071">
        <v>5650.16</v>
      </c>
      <c r="BT37" s="92" t="s">
        <v>38</v>
      </c>
      <c r="BU37" s="89" t="s">
        <v>38</v>
      </c>
      <c r="BV37" s="86">
        <v>5107</v>
      </c>
      <c r="BW37" s="756">
        <v>5650.16</v>
      </c>
      <c r="BX37" s="131" t="s">
        <v>38</v>
      </c>
      <c r="BY37" s="132" t="s">
        <v>38</v>
      </c>
      <c r="BZ37" s="86">
        <v>0</v>
      </c>
      <c r="CA37" s="757"/>
      <c r="CB37" s="131" t="s">
        <v>38</v>
      </c>
      <c r="CC37" s="132" t="s">
        <v>38</v>
      </c>
      <c r="CD37" s="87">
        <v>425.58333333333331</v>
      </c>
      <c r="CE37" s="87">
        <v>437.99689922480616</v>
      </c>
      <c r="CF37" s="94">
        <f t="shared" si="0"/>
        <v>36.5</v>
      </c>
      <c r="CG37" s="972">
        <f t="shared" si="0"/>
        <v>35.9</v>
      </c>
      <c r="CH37" s="665">
        <f t="shared" si="17"/>
        <v>4.1666666666666666E-3</v>
      </c>
      <c r="CI37" s="645">
        <f t="shared" si="20"/>
        <v>4.0981735159817349E-3</v>
      </c>
      <c r="CJ37" s="92" t="s">
        <v>38</v>
      </c>
      <c r="CK37" s="89" t="s">
        <v>38</v>
      </c>
      <c r="CL37" s="86">
        <f t="shared" si="1"/>
        <v>13981</v>
      </c>
      <c r="CM37" s="96">
        <f t="shared" si="1"/>
        <v>14276.523677524987</v>
      </c>
      <c r="CN37" s="97" t="s">
        <v>38</v>
      </c>
      <c r="CO37" s="89" t="s">
        <v>38</v>
      </c>
      <c r="CP37" s="86">
        <f t="shared" si="2"/>
        <v>13981</v>
      </c>
      <c r="CQ37" s="90">
        <f t="shared" si="2"/>
        <v>14276.523677524987</v>
      </c>
      <c r="CR37" s="92" t="s">
        <v>38</v>
      </c>
      <c r="CS37" s="89" t="s">
        <v>38</v>
      </c>
      <c r="CT37" s="86">
        <f t="shared" si="3"/>
        <v>0</v>
      </c>
      <c r="CU37" s="90">
        <f t="shared" si="3"/>
        <v>0</v>
      </c>
      <c r="CV37" s="92" t="s">
        <v>38</v>
      </c>
      <c r="CW37" s="89" t="s">
        <v>38</v>
      </c>
      <c r="CX37" s="86">
        <f t="shared" si="4"/>
        <v>383.04109589041099</v>
      </c>
      <c r="CY37" s="1089">
        <f t="shared" si="5"/>
        <v>397.67475424860692</v>
      </c>
      <c r="CZ37" s="98">
        <f t="shared" si="6"/>
        <v>-0.60000000000000142</v>
      </c>
      <c r="DA37" s="634">
        <f t="shared" si="7"/>
        <v>-1.6438356164383602E-2</v>
      </c>
      <c r="DB37" s="883" t="s">
        <v>38</v>
      </c>
      <c r="DC37" s="974" t="s">
        <v>38</v>
      </c>
      <c r="DD37" s="95">
        <f t="shared" si="8"/>
        <v>295.52367752498685</v>
      </c>
      <c r="DE37" s="647">
        <f t="shared" si="9"/>
        <v>2.1137520744223363E-2</v>
      </c>
      <c r="DF37" s="99" t="s">
        <v>38</v>
      </c>
      <c r="DG37" s="100" t="s">
        <v>38</v>
      </c>
      <c r="DH37" s="95">
        <f t="shared" si="10"/>
        <v>295.52367752498685</v>
      </c>
      <c r="DI37" s="647">
        <f t="shared" si="11"/>
        <v>2.1137520744223363E-2</v>
      </c>
      <c r="DJ37" s="131" t="s">
        <v>38</v>
      </c>
      <c r="DK37" s="132" t="s">
        <v>38</v>
      </c>
      <c r="DL37" s="95">
        <f t="shared" si="12"/>
        <v>0</v>
      </c>
      <c r="DM37" s="634">
        <v>0</v>
      </c>
      <c r="DN37" s="95" t="s">
        <v>38</v>
      </c>
      <c r="DO37" s="101" t="s">
        <v>38</v>
      </c>
      <c r="DP37" s="103">
        <f t="shared" si="14"/>
        <v>14.63365835819593</v>
      </c>
      <c r="DQ37" s="680">
        <f t="shared" si="15"/>
        <v>3.820388599343047E-2</v>
      </c>
    </row>
    <row r="38" spans="1:121" x14ac:dyDescent="0.25">
      <c r="A38" s="1311"/>
      <c r="B38" s="143"/>
      <c r="C38" s="108" t="s">
        <v>42</v>
      </c>
      <c r="D38" s="82">
        <v>18.399999999999999</v>
      </c>
      <c r="E38" s="83">
        <v>18.5</v>
      </c>
      <c r="F38" s="83">
        <v>0.85224641037517368</v>
      </c>
      <c r="G38" s="83">
        <v>0.85618341824918942</v>
      </c>
      <c r="H38" s="131" t="s">
        <v>38</v>
      </c>
      <c r="I38" s="132" t="s">
        <v>38</v>
      </c>
      <c r="J38" s="86">
        <v>9835</v>
      </c>
      <c r="K38" s="87">
        <v>7586.32</v>
      </c>
      <c r="L38" s="92" t="s">
        <v>38</v>
      </c>
      <c r="M38" s="89" t="s">
        <v>38</v>
      </c>
      <c r="N38" s="86">
        <v>9835</v>
      </c>
      <c r="O38" s="87">
        <v>7586.32</v>
      </c>
      <c r="P38" s="131" t="s">
        <v>38</v>
      </c>
      <c r="Q38" s="132" t="s">
        <v>38</v>
      </c>
      <c r="R38" s="86">
        <v>0</v>
      </c>
      <c r="S38" s="87">
        <v>0</v>
      </c>
      <c r="T38" s="135" t="s">
        <v>38</v>
      </c>
      <c r="U38" s="132" t="s">
        <v>38</v>
      </c>
      <c r="V38" s="87">
        <v>534.51086956521738</v>
      </c>
      <c r="W38" s="87">
        <v>410.07135135135132</v>
      </c>
      <c r="X38" s="857">
        <v>18.399999999999999</v>
      </c>
      <c r="Y38" s="858">
        <v>18.399999999999999</v>
      </c>
      <c r="Z38" s="858">
        <v>0.8424908424908425</v>
      </c>
      <c r="AA38" s="858">
        <v>0.8424908424908425</v>
      </c>
      <c r="AB38" s="883" t="s">
        <v>38</v>
      </c>
      <c r="AC38" s="884" t="s">
        <v>38</v>
      </c>
      <c r="AD38" s="861">
        <v>9870</v>
      </c>
      <c r="AE38" s="862">
        <v>2264.6049358030009</v>
      </c>
      <c r="AF38" s="863" t="s">
        <v>38</v>
      </c>
      <c r="AG38" s="864" t="s">
        <v>38</v>
      </c>
      <c r="AH38" s="865">
        <v>9870</v>
      </c>
      <c r="AI38" s="862">
        <v>2264.6049358030009</v>
      </c>
      <c r="AJ38" s="883" t="s">
        <v>38</v>
      </c>
      <c r="AK38" s="884" t="s">
        <v>38</v>
      </c>
      <c r="AL38" s="865">
        <v>0</v>
      </c>
      <c r="AM38" s="862">
        <v>0</v>
      </c>
      <c r="AN38" s="883" t="s">
        <v>38</v>
      </c>
      <c r="AO38" s="884" t="s">
        <v>38</v>
      </c>
      <c r="AP38" s="867">
        <v>536</v>
      </c>
      <c r="AQ38" s="868">
        <v>123.07635520668484</v>
      </c>
      <c r="AR38" s="82">
        <v>18.399999999999999</v>
      </c>
      <c r="AS38" s="83">
        <v>18.399999999999999</v>
      </c>
      <c r="AT38" s="665">
        <v>8.3333333333333332E-3</v>
      </c>
      <c r="AU38" s="665">
        <v>8.3333333333333332E-3</v>
      </c>
      <c r="AV38" s="131" t="s">
        <v>38</v>
      </c>
      <c r="AW38" s="132" t="s">
        <v>38</v>
      </c>
      <c r="AX38" s="91">
        <v>5598.6</v>
      </c>
      <c r="AY38" s="90">
        <v>6305.67</v>
      </c>
      <c r="AZ38" s="92" t="s">
        <v>38</v>
      </c>
      <c r="BA38" s="89" t="s">
        <v>38</v>
      </c>
      <c r="BB38" s="86">
        <v>5598.6</v>
      </c>
      <c r="BC38" s="106">
        <v>6305.67</v>
      </c>
      <c r="BD38" s="131" t="s">
        <v>38</v>
      </c>
      <c r="BE38" s="132" t="s">
        <v>38</v>
      </c>
      <c r="BF38" s="86">
        <v>0</v>
      </c>
      <c r="BG38" s="90"/>
      <c r="BH38" s="131" t="s">
        <v>38</v>
      </c>
      <c r="BI38" s="132" t="s">
        <v>38</v>
      </c>
      <c r="BJ38" s="87">
        <v>304.27173913043481</v>
      </c>
      <c r="BK38" s="795">
        <v>342.69945652173914</v>
      </c>
      <c r="BL38" s="82">
        <v>21.400000000000002</v>
      </c>
      <c r="BM38" s="83">
        <v>19</v>
      </c>
      <c r="BN38" s="665">
        <v>9.6876414667270271E-3</v>
      </c>
      <c r="BO38" s="665">
        <v>8.6011770031688538E-3</v>
      </c>
      <c r="BP38" s="131" t="s">
        <v>38</v>
      </c>
      <c r="BQ38" s="132" t="s">
        <v>38</v>
      </c>
      <c r="BR38" s="1069">
        <v>4635</v>
      </c>
      <c r="BS38" s="1071">
        <v>2800.62</v>
      </c>
      <c r="BT38" s="92" t="s">
        <v>38</v>
      </c>
      <c r="BU38" s="89" t="s">
        <v>38</v>
      </c>
      <c r="BV38" s="86">
        <v>4635</v>
      </c>
      <c r="BW38" s="756">
        <v>2800.62</v>
      </c>
      <c r="BX38" s="131" t="s">
        <v>38</v>
      </c>
      <c r="BY38" s="132" t="s">
        <v>38</v>
      </c>
      <c r="BZ38" s="86">
        <v>0</v>
      </c>
      <c r="CA38" s="757"/>
      <c r="CB38" s="131" t="s">
        <v>38</v>
      </c>
      <c r="CC38" s="132" t="s">
        <v>38</v>
      </c>
      <c r="CD38" s="87">
        <v>216.58878504672896</v>
      </c>
      <c r="CE38" s="87">
        <v>147.40105263157895</v>
      </c>
      <c r="CF38" s="94">
        <f t="shared" si="0"/>
        <v>76.599999999999994</v>
      </c>
      <c r="CG38" s="972">
        <f t="shared" si="0"/>
        <v>74.3</v>
      </c>
      <c r="CH38" s="665">
        <f t="shared" si="17"/>
        <v>8.744292237442922E-3</v>
      </c>
      <c r="CI38" s="645">
        <f t="shared" si="20"/>
        <v>8.481735159817351E-3</v>
      </c>
      <c r="CJ38" s="92" t="s">
        <v>38</v>
      </c>
      <c r="CK38" s="89" t="s">
        <v>38</v>
      </c>
      <c r="CL38" s="86">
        <f t="shared" si="1"/>
        <v>29938.6</v>
      </c>
      <c r="CM38" s="96">
        <f t="shared" si="1"/>
        <v>18957.214935803</v>
      </c>
      <c r="CN38" s="97" t="s">
        <v>38</v>
      </c>
      <c r="CO38" s="89" t="s">
        <v>38</v>
      </c>
      <c r="CP38" s="86">
        <f t="shared" si="2"/>
        <v>29938.6</v>
      </c>
      <c r="CQ38" s="90">
        <f t="shared" si="2"/>
        <v>18957.214935803</v>
      </c>
      <c r="CR38" s="92" t="s">
        <v>38</v>
      </c>
      <c r="CS38" s="89" t="s">
        <v>38</v>
      </c>
      <c r="CT38" s="86">
        <f t="shared" si="3"/>
        <v>0</v>
      </c>
      <c r="CU38" s="90">
        <f t="shared" si="3"/>
        <v>0</v>
      </c>
      <c r="CV38" s="92" t="s">
        <v>38</v>
      </c>
      <c r="CW38" s="89" t="s">
        <v>38</v>
      </c>
      <c r="CX38" s="86">
        <f t="shared" si="4"/>
        <v>390.84334203655351</v>
      </c>
      <c r="CY38" s="1089">
        <f t="shared" si="5"/>
        <v>255.14421178738897</v>
      </c>
      <c r="CZ38" s="98">
        <f t="shared" si="6"/>
        <v>-2.2999999999999972</v>
      </c>
      <c r="DA38" s="634">
        <f t="shared" si="7"/>
        <v>-3.0026109660574379E-2</v>
      </c>
      <c r="DB38" s="883" t="s">
        <v>38</v>
      </c>
      <c r="DC38" s="974" t="s">
        <v>38</v>
      </c>
      <c r="DD38" s="95">
        <f t="shared" si="8"/>
        <v>-10981.385064196998</v>
      </c>
      <c r="DE38" s="647">
        <f t="shared" si="9"/>
        <v>-0.36679687975379605</v>
      </c>
      <c r="DF38" s="99" t="s">
        <v>38</v>
      </c>
      <c r="DG38" s="100" t="s">
        <v>38</v>
      </c>
      <c r="DH38" s="95">
        <f t="shared" si="10"/>
        <v>-10981.385064196998</v>
      </c>
      <c r="DI38" s="647">
        <f t="shared" si="11"/>
        <v>-0.36679687975379605</v>
      </c>
      <c r="DJ38" s="131" t="s">
        <v>38</v>
      </c>
      <c r="DK38" s="132" t="s">
        <v>38</v>
      </c>
      <c r="DL38" s="95">
        <f t="shared" si="12"/>
        <v>0</v>
      </c>
      <c r="DM38" s="634">
        <v>0</v>
      </c>
      <c r="DN38" s="95" t="s">
        <v>38</v>
      </c>
      <c r="DO38" s="101" t="s">
        <v>38</v>
      </c>
      <c r="DP38" s="91">
        <f t="shared" si="14"/>
        <v>-135.69913024916454</v>
      </c>
      <c r="DQ38" s="678">
        <f t="shared" si="15"/>
        <v>-0.34719570644873188</v>
      </c>
    </row>
    <row r="39" spans="1:121" x14ac:dyDescent="0.25">
      <c r="A39" s="1311"/>
      <c r="B39" s="139"/>
      <c r="C39" s="81" t="s">
        <v>43</v>
      </c>
      <c r="D39" s="82">
        <v>495.7</v>
      </c>
      <c r="E39" s="83">
        <v>493.3</v>
      </c>
      <c r="F39" s="83">
        <v>22.959703566465954</v>
      </c>
      <c r="G39" s="83">
        <v>22.848540991199631</v>
      </c>
      <c r="H39" s="131" t="s">
        <v>38</v>
      </c>
      <c r="I39" s="132" t="s">
        <v>38</v>
      </c>
      <c r="J39" s="86">
        <v>17818</v>
      </c>
      <c r="K39" s="87">
        <v>15334.59</v>
      </c>
      <c r="L39" s="92" t="s">
        <v>38</v>
      </c>
      <c r="M39" s="89" t="s">
        <v>38</v>
      </c>
      <c r="N39" s="86">
        <v>17818</v>
      </c>
      <c r="O39" s="87">
        <v>15334.59</v>
      </c>
      <c r="P39" s="131" t="s">
        <v>38</v>
      </c>
      <c r="Q39" s="132" t="s">
        <v>38</v>
      </c>
      <c r="R39" s="86">
        <v>0</v>
      </c>
      <c r="S39" s="87">
        <v>0</v>
      </c>
      <c r="T39" s="135" t="s">
        <v>38</v>
      </c>
      <c r="U39" s="132" t="s">
        <v>38</v>
      </c>
      <c r="V39" s="87">
        <v>35.945128101674399</v>
      </c>
      <c r="W39" s="87">
        <v>31.085728765457127</v>
      </c>
      <c r="X39" s="857">
        <v>459.8</v>
      </c>
      <c r="Y39" s="858">
        <v>446.1</v>
      </c>
      <c r="Z39" s="858">
        <v>21.053113553113555</v>
      </c>
      <c r="AA39" s="858">
        <v>20.425824175824179</v>
      </c>
      <c r="AB39" s="883" t="s">
        <v>38</v>
      </c>
      <c r="AC39" s="884" t="s">
        <v>38</v>
      </c>
      <c r="AD39" s="861">
        <v>14774</v>
      </c>
      <c r="AE39" s="862">
        <v>11449</v>
      </c>
      <c r="AF39" s="863" t="s">
        <v>38</v>
      </c>
      <c r="AG39" s="864" t="s">
        <v>38</v>
      </c>
      <c r="AH39" s="865">
        <v>14774</v>
      </c>
      <c r="AI39" s="871">
        <v>11449</v>
      </c>
      <c r="AJ39" s="883" t="s">
        <v>38</v>
      </c>
      <c r="AK39" s="884" t="s">
        <v>38</v>
      </c>
      <c r="AL39" s="865">
        <v>0</v>
      </c>
      <c r="AM39" s="862">
        <v>0</v>
      </c>
      <c r="AN39" s="883" t="s">
        <v>38</v>
      </c>
      <c r="AO39" s="884" t="s">
        <v>38</v>
      </c>
      <c r="AP39" s="867">
        <v>32</v>
      </c>
      <c r="AQ39" s="868">
        <v>25.664649181797802</v>
      </c>
      <c r="AR39" s="82">
        <v>370.5</v>
      </c>
      <c r="AS39" s="83">
        <v>370.5</v>
      </c>
      <c r="AT39" s="665">
        <v>0.16779891304347827</v>
      </c>
      <c r="AU39" s="665">
        <v>0.16779891304347827</v>
      </c>
      <c r="AV39" s="131" t="s">
        <v>38</v>
      </c>
      <c r="AW39" s="132" t="s">
        <v>38</v>
      </c>
      <c r="AX39" s="91">
        <v>11335.800000000001</v>
      </c>
      <c r="AY39" s="90">
        <v>12603.28</v>
      </c>
      <c r="AZ39" s="92" t="s">
        <v>38</v>
      </c>
      <c r="BA39" s="89" t="s">
        <v>38</v>
      </c>
      <c r="BB39" s="86">
        <v>11335.800000000001</v>
      </c>
      <c r="BC39" s="106">
        <v>12603.28</v>
      </c>
      <c r="BD39" s="131" t="s">
        <v>38</v>
      </c>
      <c r="BE39" s="132" t="s">
        <v>38</v>
      </c>
      <c r="BF39" s="86">
        <v>0</v>
      </c>
      <c r="BG39" s="90"/>
      <c r="BH39" s="131" t="s">
        <v>38</v>
      </c>
      <c r="BI39" s="132" t="s">
        <v>38</v>
      </c>
      <c r="BJ39" s="87">
        <v>30.595951417004052</v>
      </c>
      <c r="BK39" s="795">
        <v>34.016950067476387</v>
      </c>
      <c r="BL39" s="82">
        <v>451.3</v>
      </c>
      <c r="BM39" s="83">
        <v>478.8</v>
      </c>
      <c r="BN39" s="665">
        <v>0.20430058850158445</v>
      </c>
      <c r="BO39" s="665">
        <v>0.21674966047985514</v>
      </c>
      <c r="BP39" s="131" t="s">
        <v>38</v>
      </c>
      <c r="BQ39" s="132" t="s">
        <v>38</v>
      </c>
      <c r="BR39" s="1069">
        <v>14277.900000000001</v>
      </c>
      <c r="BS39" s="1071">
        <v>17301.91</v>
      </c>
      <c r="BT39" s="92" t="s">
        <v>38</v>
      </c>
      <c r="BU39" s="89" t="s">
        <v>38</v>
      </c>
      <c r="BV39" s="86">
        <v>14277.900000000001</v>
      </c>
      <c r="BW39" s="756">
        <v>17301.91</v>
      </c>
      <c r="BX39" s="131" t="s">
        <v>38</v>
      </c>
      <c r="BY39" s="132" t="s">
        <v>38</v>
      </c>
      <c r="BZ39" s="86">
        <v>0</v>
      </c>
      <c r="CA39" s="757"/>
      <c r="CB39" s="131" t="s">
        <v>38</v>
      </c>
      <c r="CC39" s="132" t="s">
        <v>38</v>
      </c>
      <c r="CD39" s="87">
        <v>31.63727010857523</v>
      </c>
      <c r="CE39" s="87">
        <v>36.1359857978279</v>
      </c>
      <c r="CF39" s="94">
        <f t="shared" si="0"/>
        <v>1777.3</v>
      </c>
      <c r="CG39" s="972">
        <f t="shared" si="0"/>
        <v>1788.7</v>
      </c>
      <c r="CH39" s="665">
        <f t="shared" si="17"/>
        <v>0.20288812785388127</v>
      </c>
      <c r="CI39" s="645">
        <f t="shared" si="20"/>
        <v>0.20418949771689499</v>
      </c>
      <c r="CJ39" s="92" t="s">
        <v>38</v>
      </c>
      <c r="CK39" s="89" t="s">
        <v>38</v>
      </c>
      <c r="CL39" s="86">
        <f t="shared" si="1"/>
        <v>58205.700000000004</v>
      </c>
      <c r="CM39" s="96">
        <f t="shared" si="1"/>
        <v>56688.78</v>
      </c>
      <c r="CN39" s="97" t="s">
        <v>38</v>
      </c>
      <c r="CO39" s="89" t="s">
        <v>38</v>
      </c>
      <c r="CP39" s="86">
        <f t="shared" si="2"/>
        <v>58205.700000000004</v>
      </c>
      <c r="CQ39" s="90">
        <f t="shared" si="2"/>
        <v>56688.78</v>
      </c>
      <c r="CR39" s="92" t="s">
        <v>38</v>
      </c>
      <c r="CS39" s="89" t="s">
        <v>38</v>
      </c>
      <c r="CT39" s="86">
        <f t="shared" si="3"/>
        <v>0</v>
      </c>
      <c r="CU39" s="90">
        <f t="shared" si="3"/>
        <v>0</v>
      </c>
      <c r="CV39" s="92" t="s">
        <v>38</v>
      </c>
      <c r="CW39" s="89" t="s">
        <v>38</v>
      </c>
      <c r="CX39" s="86">
        <f t="shared" si="4"/>
        <v>32.749507680189055</v>
      </c>
      <c r="CY39" s="1089">
        <f t="shared" si="5"/>
        <v>31.692726561189691</v>
      </c>
      <c r="CZ39" s="98">
        <f t="shared" si="6"/>
        <v>11.400000000000091</v>
      </c>
      <c r="DA39" s="634">
        <f t="shared" si="7"/>
        <v>6.4142238226523891E-3</v>
      </c>
      <c r="DB39" s="883" t="s">
        <v>38</v>
      </c>
      <c r="DC39" s="974" t="s">
        <v>38</v>
      </c>
      <c r="DD39" s="95">
        <f t="shared" si="8"/>
        <v>-1516.9200000000055</v>
      </c>
      <c r="DE39" s="647">
        <f t="shared" si="9"/>
        <v>-2.6061365124034338E-2</v>
      </c>
      <c r="DF39" s="99" t="s">
        <v>38</v>
      </c>
      <c r="DG39" s="100" t="s">
        <v>38</v>
      </c>
      <c r="DH39" s="95">
        <f t="shared" si="10"/>
        <v>-1516.9200000000055</v>
      </c>
      <c r="DI39" s="647">
        <f t="shared" si="11"/>
        <v>-2.6061365124034338E-2</v>
      </c>
      <c r="DJ39" s="131" t="s">
        <v>38</v>
      </c>
      <c r="DK39" s="132" t="s">
        <v>38</v>
      </c>
      <c r="DL39" s="95">
        <f t="shared" si="12"/>
        <v>0</v>
      </c>
      <c r="DM39" s="634">
        <v>0</v>
      </c>
      <c r="DN39" s="95" t="s">
        <v>38</v>
      </c>
      <c r="DO39" s="101" t="s">
        <v>38</v>
      </c>
      <c r="DP39" s="103">
        <f t="shared" si="14"/>
        <v>-1.0567811189993641</v>
      </c>
      <c r="DQ39" s="680">
        <f t="shared" si="15"/>
        <v>-3.2268610854221662E-2</v>
      </c>
    </row>
    <row r="40" spans="1:121" ht="26.45" customHeight="1" x14ac:dyDescent="0.25">
      <c r="A40" s="1311"/>
      <c r="B40" s="1308" t="s">
        <v>49</v>
      </c>
      <c r="C40" s="1309"/>
      <c r="D40" s="120">
        <v>1115.6999999999998</v>
      </c>
      <c r="E40" s="111">
        <v>1114</v>
      </c>
      <c r="F40" s="111">
        <v>10.25751822670062</v>
      </c>
      <c r="G40" s="111">
        <v>10.236283860771128</v>
      </c>
      <c r="H40" s="112" t="s">
        <v>38</v>
      </c>
      <c r="I40" s="113" t="s">
        <v>38</v>
      </c>
      <c r="J40" s="114">
        <v>170139</v>
      </c>
      <c r="K40" s="77">
        <v>179486.49999999997</v>
      </c>
      <c r="L40" s="115" t="s">
        <v>38</v>
      </c>
      <c r="M40" s="116" t="s">
        <v>38</v>
      </c>
      <c r="N40" s="117">
        <v>157376</v>
      </c>
      <c r="O40" s="77">
        <v>165790.49999999997</v>
      </c>
      <c r="P40" s="112" t="s">
        <v>38</v>
      </c>
      <c r="Q40" s="113" t="s">
        <v>38</v>
      </c>
      <c r="R40" s="117">
        <v>12763</v>
      </c>
      <c r="S40" s="118">
        <v>13696</v>
      </c>
      <c r="T40" s="618" t="s">
        <v>38</v>
      </c>
      <c r="U40" s="113" t="s">
        <v>38</v>
      </c>
      <c r="V40" s="119">
        <v>152.49529443398765</v>
      </c>
      <c r="W40" s="119">
        <v>161.11894075403947</v>
      </c>
      <c r="X40" s="873">
        <v>1118.8999999999999</v>
      </c>
      <c r="Y40" s="874">
        <v>1129.5999999999999</v>
      </c>
      <c r="Z40" s="874">
        <v>10.193223952117627</v>
      </c>
      <c r="AA40" s="874">
        <v>10.278060853108165</v>
      </c>
      <c r="AB40" s="875" t="s">
        <v>38</v>
      </c>
      <c r="AC40" s="876" t="s">
        <v>38</v>
      </c>
      <c r="AD40" s="877">
        <v>155810</v>
      </c>
      <c r="AE40" s="874">
        <v>211528.82873204129</v>
      </c>
      <c r="AF40" s="878" t="s">
        <v>38</v>
      </c>
      <c r="AG40" s="879" t="s">
        <v>38</v>
      </c>
      <c r="AH40" s="880">
        <v>146660</v>
      </c>
      <c r="AI40" s="874">
        <v>199832.59752096591</v>
      </c>
      <c r="AJ40" s="875" t="s">
        <v>38</v>
      </c>
      <c r="AK40" s="876" t="s">
        <v>38</v>
      </c>
      <c r="AL40" s="880">
        <v>9150</v>
      </c>
      <c r="AM40" s="874">
        <v>11696.231211075377</v>
      </c>
      <c r="AN40" s="875" t="s">
        <v>38</v>
      </c>
      <c r="AO40" s="876" t="s">
        <v>38</v>
      </c>
      <c r="AP40" s="881">
        <v>139</v>
      </c>
      <c r="AQ40" s="882">
        <v>187.25994044975329</v>
      </c>
      <c r="AR40" s="120">
        <v>1034.3699999999999</v>
      </c>
      <c r="AS40" s="111">
        <v>1035</v>
      </c>
      <c r="AT40" s="784">
        <v>9.3692934782608692E-2</v>
      </c>
      <c r="AU40" s="784">
        <v>9.375E-2</v>
      </c>
      <c r="AV40" s="112" t="s">
        <v>38</v>
      </c>
      <c r="AW40" s="113" t="s">
        <v>38</v>
      </c>
      <c r="AX40" s="121">
        <v>152260.80000000002</v>
      </c>
      <c r="AY40" s="122">
        <v>161627.56</v>
      </c>
      <c r="AZ40" s="115" t="s">
        <v>38</v>
      </c>
      <c r="BA40" s="116" t="s">
        <v>38</v>
      </c>
      <c r="BB40" s="117">
        <v>141572.80000000002</v>
      </c>
      <c r="BC40" s="118">
        <v>152439.21</v>
      </c>
      <c r="BD40" s="112" t="s">
        <v>38</v>
      </c>
      <c r="BE40" s="113" t="s">
        <v>38</v>
      </c>
      <c r="BF40" s="117">
        <v>10688</v>
      </c>
      <c r="BG40" s="118">
        <v>9188.35</v>
      </c>
      <c r="BH40" s="112" t="s">
        <v>38</v>
      </c>
      <c r="BI40" s="113" t="s">
        <v>38</v>
      </c>
      <c r="BJ40" s="119">
        <v>147.20148496186087</v>
      </c>
      <c r="BK40" s="828">
        <v>156.16189371980676</v>
      </c>
      <c r="BL40" s="120">
        <v>1170.9000000000001</v>
      </c>
      <c r="BM40" s="111">
        <v>1177.8</v>
      </c>
      <c r="BN40" s="784">
        <v>0.10494850720182131</v>
      </c>
      <c r="BO40" s="784">
        <v>0.10556695856375875</v>
      </c>
      <c r="BP40" s="112" t="s">
        <v>38</v>
      </c>
      <c r="BQ40" s="113" t="s">
        <v>38</v>
      </c>
      <c r="BR40" s="1070">
        <v>196747.81</v>
      </c>
      <c r="BS40" s="1072">
        <v>199980.71000000002</v>
      </c>
      <c r="BT40" s="115" t="s">
        <v>38</v>
      </c>
      <c r="BU40" s="116" t="s">
        <v>38</v>
      </c>
      <c r="BV40" s="117">
        <v>183352.81</v>
      </c>
      <c r="BW40" s="1108">
        <v>183371.47</v>
      </c>
      <c r="BX40" s="112" t="s">
        <v>38</v>
      </c>
      <c r="BY40" s="113" t="s">
        <v>38</v>
      </c>
      <c r="BZ40" s="117">
        <v>13395</v>
      </c>
      <c r="CA40" s="1108">
        <v>16609.240000000002</v>
      </c>
      <c r="CB40" s="112" t="s">
        <v>38</v>
      </c>
      <c r="CC40" s="113" t="s">
        <v>38</v>
      </c>
      <c r="CD40" s="119">
        <v>168.0312665471005</v>
      </c>
      <c r="CE40" s="119">
        <v>169.79173883511635</v>
      </c>
      <c r="CF40" s="123">
        <f t="shared" si="0"/>
        <v>4439.87</v>
      </c>
      <c r="CG40" s="1153">
        <f t="shared" si="0"/>
        <v>4456.3999999999996</v>
      </c>
      <c r="CH40" s="784">
        <f>CF40/44102.6</f>
        <v>0.10067138898840432</v>
      </c>
      <c r="CI40" s="1060">
        <f>CG40/44102.6</f>
        <v>0.10104619682286305</v>
      </c>
      <c r="CJ40" s="115" t="s">
        <v>38</v>
      </c>
      <c r="CK40" s="116" t="s">
        <v>38</v>
      </c>
      <c r="CL40" s="117">
        <f t="shared" si="1"/>
        <v>674957.61</v>
      </c>
      <c r="CM40" s="124">
        <f t="shared" si="1"/>
        <v>752623.59873204131</v>
      </c>
      <c r="CN40" s="125" t="s">
        <v>38</v>
      </c>
      <c r="CO40" s="116" t="s">
        <v>38</v>
      </c>
      <c r="CP40" s="117">
        <f t="shared" si="2"/>
        <v>628961.61</v>
      </c>
      <c r="CQ40" s="118">
        <f t="shared" si="2"/>
        <v>701433.7775209659</v>
      </c>
      <c r="CR40" s="115" t="s">
        <v>38</v>
      </c>
      <c r="CS40" s="116" t="s">
        <v>38</v>
      </c>
      <c r="CT40" s="117">
        <f t="shared" si="3"/>
        <v>45996</v>
      </c>
      <c r="CU40" s="118">
        <f t="shared" si="3"/>
        <v>51189.821211075381</v>
      </c>
      <c r="CV40" s="115" t="s">
        <v>38</v>
      </c>
      <c r="CW40" s="116" t="s">
        <v>38</v>
      </c>
      <c r="CX40" s="117">
        <f t="shared" si="4"/>
        <v>152.02193082229886</v>
      </c>
      <c r="CY40" s="1090">
        <f t="shared" si="5"/>
        <v>168.88600635760736</v>
      </c>
      <c r="CZ40" s="127">
        <f t="shared" si="6"/>
        <v>16.529999999999745</v>
      </c>
      <c r="DA40" s="635">
        <f t="shared" si="7"/>
        <v>3.7230819821300501E-3</v>
      </c>
      <c r="DB40" s="875" t="s">
        <v>38</v>
      </c>
      <c r="DC40" s="1030" t="s">
        <v>38</v>
      </c>
      <c r="DD40" s="76">
        <f t="shared" si="8"/>
        <v>77665.988732041325</v>
      </c>
      <c r="DE40" s="648">
        <f t="shared" si="9"/>
        <v>0.1150679503147484</v>
      </c>
      <c r="DF40" s="125" t="s">
        <v>38</v>
      </c>
      <c r="DG40" s="128" t="s">
        <v>38</v>
      </c>
      <c r="DH40" s="76">
        <f t="shared" si="10"/>
        <v>72472.167520965915</v>
      </c>
      <c r="DI40" s="648">
        <f t="shared" si="11"/>
        <v>0.11522510494872003</v>
      </c>
      <c r="DJ40" s="112" t="s">
        <v>38</v>
      </c>
      <c r="DK40" s="113" t="s">
        <v>38</v>
      </c>
      <c r="DL40" s="76">
        <f t="shared" si="12"/>
        <v>5193.8212110753811</v>
      </c>
      <c r="DM40" s="635">
        <f t="shared" si="13"/>
        <v>0.11291897580388253</v>
      </c>
      <c r="DN40" s="76" t="s">
        <v>38</v>
      </c>
      <c r="DO40" s="129" t="s">
        <v>38</v>
      </c>
      <c r="DP40" s="130">
        <f t="shared" si="14"/>
        <v>16.864075535308501</v>
      </c>
      <c r="DQ40" s="681">
        <f t="shared" si="15"/>
        <v>0.11093185992369232</v>
      </c>
    </row>
    <row r="41" spans="1:121" x14ac:dyDescent="0.25">
      <c r="A41" s="1311"/>
      <c r="B41" s="107"/>
      <c r="C41" s="108" t="s">
        <v>39</v>
      </c>
      <c r="D41" s="82">
        <v>245.39999999999998</v>
      </c>
      <c r="E41" s="83">
        <v>224.8</v>
      </c>
      <c r="F41" s="83">
        <v>11.366373320981934</v>
      </c>
      <c r="G41" s="83">
        <v>10.412098193608152</v>
      </c>
      <c r="H41" s="131" t="s">
        <v>38</v>
      </c>
      <c r="I41" s="132" t="s">
        <v>38</v>
      </c>
      <c r="J41" s="86">
        <v>56468</v>
      </c>
      <c r="K41" s="87">
        <v>64092.28</v>
      </c>
      <c r="L41" s="88" t="s">
        <v>38</v>
      </c>
      <c r="M41" s="89" t="s">
        <v>38</v>
      </c>
      <c r="N41" s="86">
        <v>52627</v>
      </c>
      <c r="O41" s="87">
        <v>57209.279999999999</v>
      </c>
      <c r="P41" s="131" t="s">
        <v>38</v>
      </c>
      <c r="Q41" s="132" t="s">
        <v>38</v>
      </c>
      <c r="R41" s="86">
        <v>3841</v>
      </c>
      <c r="S41" s="90">
        <v>6883</v>
      </c>
      <c r="T41" s="135" t="s">
        <v>38</v>
      </c>
      <c r="U41" s="132" t="s">
        <v>38</v>
      </c>
      <c r="V41" s="87">
        <v>230.10594947025268</v>
      </c>
      <c r="W41" s="87">
        <v>285.10800711743769</v>
      </c>
      <c r="X41" s="857">
        <v>253.59999999999997</v>
      </c>
      <c r="Y41" s="872">
        <v>235.6</v>
      </c>
      <c r="Z41" s="858">
        <v>11.611721611721611</v>
      </c>
      <c r="AA41" s="858">
        <v>10.787545787545787</v>
      </c>
      <c r="AB41" s="883" t="s">
        <v>38</v>
      </c>
      <c r="AC41" s="884" t="s">
        <v>38</v>
      </c>
      <c r="AD41" s="861">
        <v>55033</v>
      </c>
      <c r="AE41" s="862">
        <v>84433.049412985376</v>
      </c>
      <c r="AF41" s="863" t="s">
        <v>38</v>
      </c>
      <c r="AG41" s="864" t="s">
        <v>38</v>
      </c>
      <c r="AH41" s="865">
        <v>51102</v>
      </c>
      <c r="AI41" s="862">
        <v>78053.648201909993</v>
      </c>
      <c r="AJ41" s="883" t="s">
        <v>38</v>
      </c>
      <c r="AK41" s="884" t="s">
        <v>38</v>
      </c>
      <c r="AL41" s="865">
        <v>3931</v>
      </c>
      <c r="AM41" s="862">
        <v>6379.4012110753783</v>
      </c>
      <c r="AN41" s="883" t="s">
        <v>38</v>
      </c>
      <c r="AO41" s="884" t="s">
        <v>38</v>
      </c>
      <c r="AP41" s="867">
        <v>217</v>
      </c>
      <c r="AQ41" s="868">
        <v>358.37457306020957</v>
      </c>
      <c r="AR41" s="82">
        <v>217.8</v>
      </c>
      <c r="AS41" s="83">
        <v>216.6</v>
      </c>
      <c r="AT41" s="665">
        <v>9.8641304347826086E-2</v>
      </c>
      <c r="AU41" s="665">
        <v>9.8097826086956524E-2</v>
      </c>
      <c r="AV41" s="131" t="s">
        <v>38</v>
      </c>
      <c r="AW41" s="132" t="s">
        <v>38</v>
      </c>
      <c r="AX41" s="91">
        <v>50914.3</v>
      </c>
      <c r="AY41" s="90">
        <v>53653.54</v>
      </c>
      <c r="AZ41" s="92" t="s">
        <v>38</v>
      </c>
      <c r="BA41" s="89" t="s">
        <v>38</v>
      </c>
      <c r="BB41" s="86">
        <v>46062.3</v>
      </c>
      <c r="BC41" s="93">
        <v>48319.62</v>
      </c>
      <c r="BD41" s="131" t="s">
        <v>38</v>
      </c>
      <c r="BE41" s="132" t="s">
        <v>38</v>
      </c>
      <c r="BF41" s="86">
        <v>4852</v>
      </c>
      <c r="BG41" s="90">
        <v>5333.92</v>
      </c>
      <c r="BH41" s="131" t="s">
        <v>38</v>
      </c>
      <c r="BI41" s="132" t="s">
        <v>38</v>
      </c>
      <c r="BJ41" s="87">
        <v>233.76629935720845</v>
      </c>
      <c r="BK41" s="795">
        <v>247.70794090489383</v>
      </c>
      <c r="BL41" s="82">
        <v>271.39999999999998</v>
      </c>
      <c r="BM41" s="83">
        <v>256.2</v>
      </c>
      <c r="BN41" s="665">
        <v>0.12286102308736985</v>
      </c>
      <c r="BO41" s="665">
        <v>0.11598008148483477</v>
      </c>
      <c r="BP41" s="131" t="s">
        <v>38</v>
      </c>
      <c r="BQ41" s="132" t="s">
        <v>38</v>
      </c>
      <c r="BR41" s="1069">
        <v>77963.86</v>
      </c>
      <c r="BS41" s="1071">
        <v>77466.12000000001</v>
      </c>
      <c r="BT41" s="92" t="s">
        <v>38</v>
      </c>
      <c r="BU41" s="89" t="s">
        <v>38</v>
      </c>
      <c r="BV41" s="86">
        <v>73490.86</v>
      </c>
      <c r="BW41" s="1116">
        <v>69770.91</v>
      </c>
      <c r="BX41" s="131" t="s">
        <v>38</v>
      </c>
      <c r="BY41" s="132" t="s">
        <v>38</v>
      </c>
      <c r="BZ41" s="86">
        <v>4473</v>
      </c>
      <c r="CA41" s="757">
        <v>7695.21</v>
      </c>
      <c r="CB41" s="131" t="s">
        <v>38</v>
      </c>
      <c r="CC41" s="132" t="s">
        <v>38</v>
      </c>
      <c r="CD41" s="87">
        <v>287.26551215917465</v>
      </c>
      <c r="CE41" s="87">
        <v>302.36580796252935</v>
      </c>
      <c r="CF41" s="94">
        <f t="shared" si="0"/>
        <v>988.19999999999993</v>
      </c>
      <c r="CG41" s="972">
        <f t="shared" si="0"/>
        <v>933.2</v>
      </c>
      <c r="CH41" s="665">
        <f t="shared" si="17"/>
        <v>0.11280821917808219</v>
      </c>
      <c r="CI41" s="645">
        <f t="shared" ref="CI41:CI45" si="21">CG41/8760</f>
        <v>0.10652968036529681</v>
      </c>
      <c r="CJ41" s="92" t="s">
        <v>38</v>
      </c>
      <c r="CK41" s="89" t="s">
        <v>38</v>
      </c>
      <c r="CL41" s="86">
        <f t="shared" si="1"/>
        <v>240379.16</v>
      </c>
      <c r="CM41" s="96">
        <f t="shared" si="1"/>
        <v>279644.98941298539</v>
      </c>
      <c r="CN41" s="97" t="s">
        <v>38</v>
      </c>
      <c r="CO41" s="89" t="s">
        <v>38</v>
      </c>
      <c r="CP41" s="86">
        <f t="shared" si="2"/>
        <v>223282.16</v>
      </c>
      <c r="CQ41" s="90">
        <f t="shared" si="2"/>
        <v>253353.45820190999</v>
      </c>
      <c r="CR41" s="92" t="s">
        <v>38</v>
      </c>
      <c r="CS41" s="89" t="s">
        <v>38</v>
      </c>
      <c r="CT41" s="86">
        <f t="shared" si="3"/>
        <v>17097</v>
      </c>
      <c r="CU41" s="90">
        <f t="shared" si="3"/>
        <v>26291.53121107538</v>
      </c>
      <c r="CV41" s="92" t="s">
        <v>38</v>
      </c>
      <c r="CW41" s="89" t="s">
        <v>38</v>
      </c>
      <c r="CX41" s="86">
        <f t="shared" si="4"/>
        <v>243.24950414895773</v>
      </c>
      <c r="CY41" s="1089">
        <f t="shared" si="5"/>
        <v>299.66244043397489</v>
      </c>
      <c r="CZ41" s="98">
        <f t="shared" si="6"/>
        <v>-54.999999999999886</v>
      </c>
      <c r="DA41" s="634">
        <f t="shared" si="7"/>
        <v>-5.5656749645820576E-2</v>
      </c>
      <c r="DB41" s="883" t="s">
        <v>38</v>
      </c>
      <c r="DC41" s="974" t="s">
        <v>38</v>
      </c>
      <c r="DD41" s="95">
        <f t="shared" si="8"/>
        <v>39265.829412985389</v>
      </c>
      <c r="DE41" s="647">
        <f t="shared" si="9"/>
        <v>0.16334955747821645</v>
      </c>
      <c r="DF41" s="99" t="s">
        <v>38</v>
      </c>
      <c r="DG41" s="100" t="s">
        <v>38</v>
      </c>
      <c r="DH41" s="95">
        <f t="shared" si="10"/>
        <v>30071.298201909987</v>
      </c>
      <c r="DI41" s="647">
        <f t="shared" si="11"/>
        <v>0.13467846334839284</v>
      </c>
      <c r="DJ41" s="131" t="s">
        <v>38</v>
      </c>
      <c r="DK41" s="132" t="s">
        <v>38</v>
      </c>
      <c r="DL41" s="95">
        <f t="shared" si="12"/>
        <v>9194.5312110753803</v>
      </c>
      <c r="DM41" s="634">
        <f>DL41/CT41</f>
        <v>0.53778623215039945</v>
      </c>
      <c r="DN41" s="95" t="s">
        <v>38</v>
      </c>
      <c r="DO41" s="101" t="s">
        <v>38</v>
      </c>
      <c r="DP41" s="91">
        <f t="shared" si="14"/>
        <v>56.412936285017167</v>
      </c>
      <c r="DQ41" s="678">
        <f t="shared" si="15"/>
        <v>0.23191387987566792</v>
      </c>
    </row>
    <row r="42" spans="1:121" x14ac:dyDescent="0.25">
      <c r="A42" s="1311"/>
      <c r="B42" s="139"/>
      <c r="C42" s="81" t="s">
        <v>40</v>
      </c>
      <c r="D42" s="82">
        <v>151.69999999999999</v>
      </c>
      <c r="E42" s="83">
        <v>150.80000000000001</v>
      </c>
      <c r="F42" s="83">
        <v>7.0264011116257521</v>
      </c>
      <c r="G42" s="83">
        <v>6.9832515053265407</v>
      </c>
      <c r="H42" s="131" t="s">
        <v>38</v>
      </c>
      <c r="I42" s="132" t="s">
        <v>38</v>
      </c>
      <c r="J42" s="86">
        <v>11845</v>
      </c>
      <c r="K42" s="87">
        <v>12319.48</v>
      </c>
      <c r="L42" s="92" t="s">
        <v>38</v>
      </c>
      <c r="M42" s="89" t="s">
        <v>38</v>
      </c>
      <c r="N42" s="86">
        <v>11845</v>
      </c>
      <c r="O42" s="87">
        <v>12319.48</v>
      </c>
      <c r="P42" s="131" t="s">
        <v>38</v>
      </c>
      <c r="Q42" s="132" t="s">
        <v>38</v>
      </c>
      <c r="R42" s="86">
        <v>0</v>
      </c>
      <c r="S42" s="90">
        <v>0</v>
      </c>
      <c r="T42" s="135" t="s">
        <v>38</v>
      </c>
      <c r="U42" s="132" t="s">
        <v>38</v>
      </c>
      <c r="V42" s="87">
        <v>78.081740276862234</v>
      </c>
      <c r="W42" s="87">
        <v>81.694164456233409</v>
      </c>
      <c r="X42" s="857">
        <v>164.3</v>
      </c>
      <c r="Y42" s="858">
        <v>162.30000000000001</v>
      </c>
      <c r="Z42" s="858">
        <v>7.5228937728937737</v>
      </c>
      <c r="AA42" s="858">
        <v>7.4313186813186816</v>
      </c>
      <c r="AB42" s="883" t="s">
        <v>38</v>
      </c>
      <c r="AC42" s="884" t="s">
        <v>38</v>
      </c>
      <c r="AD42" s="861">
        <v>14098</v>
      </c>
      <c r="AE42" s="862">
        <v>15972</v>
      </c>
      <c r="AF42" s="863" t="s">
        <v>38</v>
      </c>
      <c r="AG42" s="864" t="s">
        <v>38</v>
      </c>
      <c r="AH42" s="865">
        <v>14098</v>
      </c>
      <c r="AI42" s="871">
        <v>15972</v>
      </c>
      <c r="AJ42" s="883" t="s">
        <v>38</v>
      </c>
      <c r="AK42" s="884" t="s">
        <v>38</v>
      </c>
      <c r="AL42" s="865">
        <v>0</v>
      </c>
      <c r="AM42" s="862">
        <v>0</v>
      </c>
      <c r="AN42" s="883" t="s">
        <v>38</v>
      </c>
      <c r="AO42" s="884" t="s">
        <v>38</v>
      </c>
      <c r="AP42" s="867">
        <v>86</v>
      </c>
      <c r="AQ42" s="868">
        <v>98.410351201478733</v>
      </c>
      <c r="AR42" s="82">
        <v>146.6</v>
      </c>
      <c r="AS42" s="83">
        <v>147.19999999999999</v>
      </c>
      <c r="AT42" s="665">
        <v>6.6394927536231885E-2</v>
      </c>
      <c r="AU42" s="665">
        <v>6.6666666666666666E-2</v>
      </c>
      <c r="AV42" s="131" t="s">
        <v>38</v>
      </c>
      <c r="AW42" s="132" t="s">
        <v>38</v>
      </c>
      <c r="AX42" s="91">
        <v>14066.800000000001</v>
      </c>
      <c r="AY42" s="90">
        <v>10956.74</v>
      </c>
      <c r="AZ42" s="92" t="s">
        <v>38</v>
      </c>
      <c r="BA42" s="89" t="s">
        <v>38</v>
      </c>
      <c r="BB42" s="86">
        <v>14066.800000000001</v>
      </c>
      <c r="BC42" s="106">
        <v>10956.74</v>
      </c>
      <c r="BD42" s="131" t="s">
        <v>38</v>
      </c>
      <c r="BE42" s="132" t="s">
        <v>38</v>
      </c>
      <c r="BF42" s="86">
        <v>0</v>
      </c>
      <c r="BG42" s="90"/>
      <c r="BH42" s="131" t="s">
        <v>38</v>
      </c>
      <c r="BI42" s="132" t="s">
        <v>38</v>
      </c>
      <c r="BJ42" s="87">
        <v>95.95361527967259</v>
      </c>
      <c r="BK42" s="795">
        <v>74.434375000000003</v>
      </c>
      <c r="BL42" s="82">
        <v>155.1</v>
      </c>
      <c r="BM42" s="83">
        <v>150</v>
      </c>
      <c r="BN42" s="665">
        <v>7.0212765957446813E-2</v>
      </c>
      <c r="BO42" s="665">
        <v>6.7904028972385691E-2</v>
      </c>
      <c r="BP42" s="131" t="s">
        <v>38</v>
      </c>
      <c r="BQ42" s="132" t="s">
        <v>38</v>
      </c>
      <c r="BR42" s="1069">
        <v>13688.400000000001</v>
      </c>
      <c r="BS42" s="1071">
        <v>11266.14</v>
      </c>
      <c r="BT42" s="92" t="s">
        <v>38</v>
      </c>
      <c r="BU42" s="89" t="s">
        <v>38</v>
      </c>
      <c r="BV42" s="86">
        <v>13688.400000000001</v>
      </c>
      <c r="BW42" s="756">
        <v>11266.14</v>
      </c>
      <c r="BX42" s="131" t="s">
        <v>38</v>
      </c>
      <c r="BY42" s="132" t="s">
        <v>38</v>
      </c>
      <c r="BZ42" s="86"/>
      <c r="CA42" s="757"/>
      <c r="CB42" s="131" t="s">
        <v>38</v>
      </c>
      <c r="CC42" s="132" t="s">
        <v>38</v>
      </c>
      <c r="CD42" s="87">
        <v>88.255319148936181</v>
      </c>
      <c r="CE42" s="87">
        <v>75.107599999999991</v>
      </c>
      <c r="CF42" s="94">
        <f t="shared" si="0"/>
        <v>617.70000000000005</v>
      </c>
      <c r="CG42" s="972">
        <f t="shared" si="0"/>
        <v>610.29999999999995</v>
      </c>
      <c r="CH42" s="665">
        <f t="shared" si="17"/>
        <v>7.0513698630136998E-2</v>
      </c>
      <c r="CI42" s="645">
        <f t="shared" si="21"/>
        <v>6.9668949771689498E-2</v>
      </c>
      <c r="CJ42" s="92" t="s">
        <v>38</v>
      </c>
      <c r="CK42" s="89" t="s">
        <v>38</v>
      </c>
      <c r="CL42" s="86">
        <f t="shared" si="1"/>
        <v>53698.200000000004</v>
      </c>
      <c r="CM42" s="96">
        <f t="shared" si="1"/>
        <v>50514.36</v>
      </c>
      <c r="CN42" s="97" t="s">
        <v>38</v>
      </c>
      <c r="CO42" s="89" t="s">
        <v>38</v>
      </c>
      <c r="CP42" s="86">
        <f t="shared" si="2"/>
        <v>53698.200000000004</v>
      </c>
      <c r="CQ42" s="90">
        <f t="shared" si="2"/>
        <v>50514.36</v>
      </c>
      <c r="CR42" s="92" t="s">
        <v>38</v>
      </c>
      <c r="CS42" s="89" t="s">
        <v>38</v>
      </c>
      <c r="CT42" s="86">
        <f t="shared" si="3"/>
        <v>0</v>
      </c>
      <c r="CU42" s="90">
        <f t="shared" si="3"/>
        <v>0</v>
      </c>
      <c r="CV42" s="92" t="s">
        <v>38</v>
      </c>
      <c r="CW42" s="89" t="s">
        <v>38</v>
      </c>
      <c r="CX42" s="86">
        <f t="shared" si="4"/>
        <v>86.932491500728503</v>
      </c>
      <c r="CY42" s="1089">
        <f t="shared" si="5"/>
        <v>82.769719809929555</v>
      </c>
      <c r="CZ42" s="98">
        <f t="shared" si="6"/>
        <v>-7.4000000000000909</v>
      </c>
      <c r="DA42" s="634">
        <f t="shared" si="7"/>
        <v>-1.1979925530192797E-2</v>
      </c>
      <c r="DB42" s="883" t="s">
        <v>38</v>
      </c>
      <c r="DC42" s="974" t="s">
        <v>38</v>
      </c>
      <c r="DD42" s="95">
        <f t="shared" si="8"/>
        <v>-3183.8400000000038</v>
      </c>
      <c r="DE42" s="647">
        <f t="shared" si="9"/>
        <v>-5.929137289518091E-2</v>
      </c>
      <c r="DF42" s="99" t="s">
        <v>38</v>
      </c>
      <c r="DG42" s="100" t="s">
        <v>38</v>
      </c>
      <c r="DH42" s="95">
        <f t="shared" si="10"/>
        <v>-3183.8400000000038</v>
      </c>
      <c r="DI42" s="647">
        <f t="shared" si="11"/>
        <v>-5.929137289518091E-2</v>
      </c>
      <c r="DJ42" s="131" t="s">
        <v>38</v>
      </c>
      <c r="DK42" s="132" t="s">
        <v>38</v>
      </c>
      <c r="DL42" s="95">
        <f t="shared" si="12"/>
        <v>0</v>
      </c>
      <c r="DM42" s="634">
        <v>0</v>
      </c>
      <c r="DN42" s="95" t="s">
        <v>38</v>
      </c>
      <c r="DO42" s="101" t="s">
        <v>38</v>
      </c>
      <c r="DP42" s="103">
        <f t="shared" si="14"/>
        <v>-4.162771690798948</v>
      </c>
      <c r="DQ42" s="680">
        <f t="shared" si="15"/>
        <v>-4.7885107385471214E-2</v>
      </c>
    </row>
    <row r="43" spans="1:121" x14ac:dyDescent="0.25">
      <c r="A43" s="1311"/>
      <c r="B43" s="145"/>
      <c r="C43" s="108" t="s">
        <v>41</v>
      </c>
      <c r="D43" s="82">
        <v>541.70000000000005</v>
      </c>
      <c r="E43" s="83">
        <v>564.70000000000005</v>
      </c>
      <c r="F43" s="83">
        <v>25.090319592403894</v>
      </c>
      <c r="G43" s="83">
        <v>26.154691987031033</v>
      </c>
      <c r="H43" s="131" t="s">
        <v>38</v>
      </c>
      <c r="I43" s="132" t="s">
        <v>38</v>
      </c>
      <c r="J43" s="86">
        <v>73969</v>
      </c>
      <c r="K43" s="87">
        <v>77198.600000000006</v>
      </c>
      <c r="L43" s="92" t="s">
        <v>38</v>
      </c>
      <c r="M43" s="89" t="s">
        <v>38</v>
      </c>
      <c r="N43" s="86">
        <v>73969</v>
      </c>
      <c r="O43" s="87">
        <v>77198.600000000006</v>
      </c>
      <c r="P43" s="131" t="s">
        <v>38</v>
      </c>
      <c r="Q43" s="132" t="s">
        <v>38</v>
      </c>
      <c r="R43" s="86">
        <v>0</v>
      </c>
      <c r="S43" s="90">
        <v>0</v>
      </c>
      <c r="T43" s="135" t="s">
        <v>38</v>
      </c>
      <c r="U43" s="132" t="s">
        <v>38</v>
      </c>
      <c r="V43" s="87">
        <v>136.5497507845671</v>
      </c>
      <c r="W43" s="87">
        <v>136.70727820081459</v>
      </c>
      <c r="X43" s="857">
        <v>533.9</v>
      </c>
      <c r="Y43" s="872">
        <v>564.79999999999995</v>
      </c>
      <c r="Z43" s="858">
        <v>24.445970695970693</v>
      </c>
      <c r="AA43" s="858">
        <v>25.860805860805858</v>
      </c>
      <c r="AB43" s="883" t="s">
        <v>38</v>
      </c>
      <c r="AC43" s="884" t="s">
        <v>38</v>
      </c>
      <c r="AD43" s="861">
        <v>62675</v>
      </c>
      <c r="AE43" s="862">
        <v>84318.677957486711</v>
      </c>
      <c r="AF43" s="863" t="s">
        <v>38</v>
      </c>
      <c r="AG43" s="864" t="s">
        <v>38</v>
      </c>
      <c r="AH43" s="865">
        <v>62675</v>
      </c>
      <c r="AI43" s="871">
        <v>84318.677957486711</v>
      </c>
      <c r="AJ43" s="883" t="s">
        <v>38</v>
      </c>
      <c r="AK43" s="884" t="s">
        <v>38</v>
      </c>
      <c r="AL43" s="865">
        <v>0</v>
      </c>
      <c r="AM43" s="862">
        <v>0</v>
      </c>
      <c r="AN43" s="883" t="s">
        <v>38</v>
      </c>
      <c r="AO43" s="884" t="s">
        <v>38</v>
      </c>
      <c r="AP43" s="867">
        <v>117</v>
      </c>
      <c r="AQ43" s="868">
        <v>149.2894439757201</v>
      </c>
      <c r="AR43" s="82">
        <v>519.9</v>
      </c>
      <c r="AS43" s="83">
        <v>523.1</v>
      </c>
      <c r="AT43" s="665">
        <v>0.23546195652173912</v>
      </c>
      <c r="AU43" s="665">
        <v>0.23691123188405799</v>
      </c>
      <c r="AV43" s="131" t="s">
        <v>38</v>
      </c>
      <c r="AW43" s="132" t="s">
        <v>38</v>
      </c>
      <c r="AX43" s="91">
        <v>63957.249999999993</v>
      </c>
      <c r="AY43" s="90">
        <v>72279.039999999994</v>
      </c>
      <c r="AZ43" s="92" t="s">
        <v>38</v>
      </c>
      <c r="BA43" s="89" t="s">
        <v>38</v>
      </c>
      <c r="BB43" s="86">
        <v>63957.249999999993</v>
      </c>
      <c r="BC43" s="106">
        <v>72279.039999999994</v>
      </c>
      <c r="BD43" s="131" t="s">
        <v>38</v>
      </c>
      <c r="BE43" s="132" t="s">
        <v>38</v>
      </c>
      <c r="BF43" s="86">
        <v>0</v>
      </c>
      <c r="BG43" s="90"/>
      <c r="BH43" s="131" t="s">
        <v>38</v>
      </c>
      <c r="BI43" s="132" t="s">
        <v>38</v>
      </c>
      <c r="BJ43" s="87">
        <v>123.01836891709944</v>
      </c>
      <c r="BK43" s="795">
        <v>138.17442171668895</v>
      </c>
      <c r="BL43" s="82">
        <v>576.1</v>
      </c>
      <c r="BM43" s="83">
        <v>607.6</v>
      </c>
      <c r="BN43" s="665">
        <v>0.26079674060660935</v>
      </c>
      <c r="BO43" s="665">
        <v>0.27505658669081035</v>
      </c>
      <c r="BP43" s="131" t="s">
        <v>38</v>
      </c>
      <c r="BQ43" s="132" t="s">
        <v>38</v>
      </c>
      <c r="BR43" s="1069">
        <v>77338.649999999994</v>
      </c>
      <c r="BS43" s="1071">
        <v>85620.33</v>
      </c>
      <c r="BT43" s="92" t="s">
        <v>38</v>
      </c>
      <c r="BU43" s="89" t="s">
        <v>38</v>
      </c>
      <c r="BV43" s="86">
        <v>77338.649999999994</v>
      </c>
      <c r="BW43" s="756">
        <v>85620.33</v>
      </c>
      <c r="BX43" s="131" t="s">
        <v>38</v>
      </c>
      <c r="BY43" s="132" t="s">
        <v>38</v>
      </c>
      <c r="BZ43" s="86"/>
      <c r="CA43" s="757"/>
      <c r="CB43" s="131" t="s">
        <v>38</v>
      </c>
      <c r="CC43" s="132" t="s">
        <v>38</v>
      </c>
      <c r="CD43" s="87">
        <v>134.24518312792915</v>
      </c>
      <c r="CE43" s="87">
        <v>140.91561882817643</v>
      </c>
      <c r="CF43" s="94">
        <f t="shared" si="0"/>
        <v>2171.6000000000004</v>
      </c>
      <c r="CG43" s="972">
        <f t="shared" si="0"/>
        <v>2260.1999999999998</v>
      </c>
      <c r="CH43" s="665">
        <f t="shared" si="17"/>
        <v>0.24789954337899547</v>
      </c>
      <c r="CI43" s="645">
        <f t="shared" si="21"/>
        <v>0.25801369863013696</v>
      </c>
      <c r="CJ43" s="92" t="s">
        <v>38</v>
      </c>
      <c r="CK43" s="89" t="s">
        <v>38</v>
      </c>
      <c r="CL43" s="86">
        <f t="shared" si="1"/>
        <v>277939.90000000002</v>
      </c>
      <c r="CM43" s="96">
        <f t="shared" si="1"/>
        <v>319416.64795748668</v>
      </c>
      <c r="CN43" s="97" t="s">
        <v>38</v>
      </c>
      <c r="CO43" s="89" t="s">
        <v>38</v>
      </c>
      <c r="CP43" s="86">
        <f t="shared" si="2"/>
        <v>277939.90000000002</v>
      </c>
      <c r="CQ43" s="90">
        <f t="shared" si="2"/>
        <v>319416.64795748668</v>
      </c>
      <c r="CR43" s="92" t="s">
        <v>38</v>
      </c>
      <c r="CS43" s="89" t="s">
        <v>38</v>
      </c>
      <c r="CT43" s="86">
        <f t="shared" si="3"/>
        <v>0</v>
      </c>
      <c r="CU43" s="90">
        <f t="shared" si="3"/>
        <v>0</v>
      </c>
      <c r="CV43" s="92" t="s">
        <v>38</v>
      </c>
      <c r="CW43" s="89" t="s">
        <v>38</v>
      </c>
      <c r="CX43" s="86">
        <f t="shared" si="4"/>
        <v>127.98853379996315</v>
      </c>
      <c r="CY43" s="1089">
        <f t="shared" si="5"/>
        <v>141.32229358352654</v>
      </c>
      <c r="CZ43" s="98">
        <f t="shared" si="6"/>
        <v>88.599999999999454</v>
      </c>
      <c r="DA43" s="634">
        <f t="shared" si="7"/>
        <v>4.0799410572849255E-2</v>
      </c>
      <c r="DB43" s="883" t="s">
        <v>38</v>
      </c>
      <c r="DC43" s="974" t="s">
        <v>38</v>
      </c>
      <c r="DD43" s="95">
        <f t="shared" si="8"/>
        <v>41476.747957486659</v>
      </c>
      <c r="DE43" s="647">
        <f t="shared" si="9"/>
        <v>0.14922919651869579</v>
      </c>
      <c r="DF43" s="99" t="s">
        <v>38</v>
      </c>
      <c r="DG43" s="100" t="s">
        <v>38</v>
      </c>
      <c r="DH43" s="95">
        <f t="shared" si="10"/>
        <v>41476.747957486659</v>
      </c>
      <c r="DI43" s="647">
        <f t="shared" si="11"/>
        <v>0.14922919651869579</v>
      </c>
      <c r="DJ43" s="131" t="s">
        <v>38</v>
      </c>
      <c r="DK43" s="132" t="s">
        <v>38</v>
      </c>
      <c r="DL43" s="95">
        <f t="shared" si="12"/>
        <v>0</v>
      </c>
      <c r="DM43" s="634">
        <v>0</v>
      </c>
      <c r="DN43" s="95" t="s">
        <v>38</v>
      </c>
      <c r="DO43" s="101" t="s">
        <v>38</v>
      </c>
      <c r="DP43" s="103">
        <f t="shared" si="14"/>
        <v>13.333759783563394</v>
      </c>
      <c r="DQ43" s="680">
        <f t="shared" si="15"/>
        <v>0.10417933066100359</v>
      </c>
    </row>
    <row r="44" spans="1:121" x14ac:dyDescent="0.25">
      <c r="A44" s="1311"/>
      <c r="B44" s="139"/>
      <c r="C44" s="81" t="s">
        <v>42</v>
      </c>
      <c r="D44" s="82">
        <v>170.39999999999998</v>
      </c>
      <c r="E44" s="83">
        <v>167.2</v>
      </c>
      <c r="F44" s="83">
        <v>7.892542843909216</v>
      </c>
      <c r="G44" s="83">
        <v>7.7465910143584988</v>
      </c>
      <c r="H44" s="131" t="s">
        <v>38</v>
      </c>
      <c r="I44" s="132" t="s">
        <v>38</v>
      </c>
      <c r="J44" s="86">
        <v>27108</v>
      </c>
      <c r="K44" s="87">
        <v>25164.93</v>
      </c>
      <c r="L44" s="92" t="s">
        <v>38</v>
      </c>
      <c r="M44" s="89" t="s">
        <v>38</v>
      </c>
      <c r="N44" s="86">
        <v>18186</v>
      </c>
      <c r="O44" s="87">
        <v>18351.93</v>
      </c>
      <c r="P44" s="131" t="s">
        <v>38</v>
      </c>
      <c r="Q44" s="132" t="s">
        <v>38</v>
      </c>
      <c r="R44" s="86">
        <v>8922</v>
      </c>
      <c r="S44" s="90">
        <v>6813</v>
      </c>
      <c r="T44" s="135" t="s">
        <v>38</v>
      </c>
      <c r="U44" s="132" t="s">
        <v>38</v>
      </c>
      <c r="V44" s="87">
        <v>159.08450704225353</v>
      </c>
      <c r="W44" s="87">
        <v>150.50795454545457</v>
      </c>
      <c r="X44" s="857">
        <v>162.1</v>
      </c>
      <c r="Y44" s="858">
        <v>161.9</v>
      </c>
      <c r="Z44" s="858">
        <v>7.4221611721611724</v>
      </c>
      <c r="AA44" s="858">
        <v>7.4130036630036633</v>
      </c>
      <c r="AB44" s="883" t="s">
        <v>38</v>
      </c>
      <c r="AC44" s="884" t="s">
        <v>38</v>
      </c>
      <c r="AD44" s="861">
        <v>23415</v>
      </c>
      <c r="AE44" s="862">
        <v>26355.101361569206</v>
      </c>
      <c r="AF44" s="863" t="s">
        <v>38</v>
      </c>
      <c r="AG44" s="864" t="s">
        <v>38</v>
      </c>
      <c r="AH44" s="865">
        <v>18196</v>
      </c>
      <c r="AI44" s="871">
        <v>21038.271361569205</v>
      </c>
      <c r="AJ44" s="883" t="s">
        <v>38</v>
      </c>
      <c r="AK44" s="884" t="s">
        <v>38</v>
      </c>
      <c r="AL44" s="865">
        <v>5219</v>
      </c>
      <c r="AM44" s="862">
        <v>5316.83</v>
      </c>
      <c r="AN44" s="883" t="s">
        <v>38</v>
      </c>
      <c r="AO44" s="884" t="s">
        <v>38</v>
      </c>
      <c r="AP44" s="867">
        <v>144</v>
      </c>
      <c r="AQ44" s="868">
        <v>162.78629624193456</v>
      </c>
      <c r="AR44" s="82">
        <v>149.07</v>
      </c>
      <c r="AS44" s="83">
        <v>147.1</v>
      </c>
      <c r="AT44" s="665">
        <v>6.7513586956521737E-2</v>
      </c>
      <c r="AU44" s="665">
        <v>6.6621376811594205E-2</v>
      </c>
      <c r="AV44" s="131" t="s">
        <v>38</v>
      </c>
      <c r="AW44" s="132" t="s">
        <v>38</v>
      </c>
      <c r="AX44" s="91">
        <v>23212.45</v>
      </c>
      <c r="AY44" s="90">
        <v>24288.240000000002</v>
      </c>
      <c r="AZ44" s="92" t="s">
        <v>38</v>
      </c>
      <c r="BA44" s="89" t="s">
        <v>38</v>
      </c>
      <c r="BB44" s="86">
        <v>17376.45</v>
      </c>
      <c r="BC44" s="106">
        <v>20433.810000000001</v>
      </c>
      <c r="BD44" s="131" t="s">
        <v>38</v>
      </c>
      <c r="BE44" s="132" t="s">
        <v>38</v>
      </c>
      <c r="BF44" s="86">
        <v>5836</v>
      </c>
      <c r="BG44" s="90">
        <v>3854.43</v>
      </c>
      <c r="BH44" s="131" t="s">
        <v>38</v>
      </c>
      <c r="BI44" s="132" t="s">
        <v>38</v>
      </c>
      <c r="BJ44" s="87">
        <v>155.71510028845509</v>
      </c>
      <c r="BK44" s="795">
        <v>165.11380013596195</v>
      </c>
      <c r="BL44" s="82">
        <v>168.3</v>
      </c>
      <c r="BM44" s="1059">
        <v>164</v>
      </c>
      <c r="BN44" s="665">
        <v>7.6188320507016752E-2</v>
      </c>
      <c r="BO44" s="665">
        <v>7.4241738343141697E-2</v>
      </c>
      <c r="BP44" s="131" t="s">
        <v>38</v>
      </c>
      <c r="BQ44" s="132" t="s">
        <v>38</v>
      </c>
      <c r="BR44" s="1069">
        <v>27756.9</v>
      </c>
      <c r="BS44" s="1071">
        <v>25628.120000000003</v>
      </c>
      <c r="BT44" s="92" t="s">
        <v>38</v>
      </c>
      <c r="BU44" s="89" t="s">
        <v>38</v>
      </c>
      <c r="BV44" s="86">
        <v>18834.900000000001</v>
      </c>
      <c r="BW44" s="756">
        <v>16714.09</v>
      </c>
      <c r="BX44" s="131" t="s">
        <v>38</v>
      </c>
      <c r="BY44" s="132" t="s">
        <v>38</v>
      </c>
      <c r="BZ44" s="86">
        <v>8922</v>
      </c>
      <c r="CA44" s="757">
        <v>8914.0300000000007</v>
      </c>
      <c r="CB44" s="131" t="s">
        <v>38</v>
      </c>
      <c r="CC44" s="132" t="s">
        <v>38</v>
      </c>
      <c r="CD44" s="87">
        <v>164.92513368983958</v>
      </c>
      <c r="CE44" s="87">
        <v>156.26902439024391</v>
      </c>
      <c r="CF44" s="94">
        <f t="shared" si="0"/>
        <v>649.87</v>
      </c>
      <c r="CG44" s="972">
        <f t="shared" si="0"/>
        <v>640.20000000000005</v>
      </c>
      <c r="CH44" s="665">
        <f t="shared" si="17"/>
        <v>7.418607305936073E-2</v>
      </c>
      <c r="CI44" s="645">
        <f t="shared" si="21"/>
        <v>7.3082191780821926E-2</v>
      </c>
      <c r="CJ44" s="92" t="s">
        <v>38</v>
      </c>
      <c r="CK44" s="89" t="s">
        <v>38</v>
      </c>
      <c r="CL44" s="86">
        <f t="shared" si="1"/>
        <v>101492.35</v>
      </c>
      <c r="CM44" s="96">
        <f t="shared" si="1"/>
        <v>101436.3913615692</v>
      </c>
      <c r="CN44" s="97" t="s">
        <v>38</v>
      </c>
      <c r="CO44" s="89" t="s">
        <v>38</v>
      </c>
      <c r="CP44" s="86">
        <f t="shared" si="2"/>
        <v>72593.350000000006</v>
      </c>
      <c r="CQ44" s="90">
        <f t="shared" si="2"/>
        <v>76538.101361569206</v>
      </c>
      <c r="CR44" s="92" t="s">
        <v>38</v>
      </c>
      <c r="CS44" s="89" t="s">
        <v>38</v>
      </c>
      <c r="CT44" s="86">
        <f t="shared" si="3"/>
        <v>28899</v>
      </c>
      <c r="CU44" s="90">
        <f t="shared" si="3"/>
        <v>24898.29</v>
      </c>
      <c r="CV44" s="92" t="s">
        <v>38</v>
      </c>
      <c r="CW44" s="89" t="s">
        <v>38</v>
      </c>
      <c r="CX44" s="86">
        <f t="shared" si="4"/>
        <v>156.173311585394</v>
      </c>
      <c r="CY44" s="1089">
        <f t="shared" si="5"/>
        <v>158.44484748761198</v>
      </c>
      <c r="CZ44" s="98">
        <f t="shared" si="6"/>
        <v>-9.6699999999999591</v>
      </c>
      <c r="DA44" s="634">
        <f t="shared" si="7"/>
        <v>-1.4879899056734361E-2</v>
      </c>
      <c r="DB44" s="883" t="s">
        <v>38</v>
      </c>
      <c r="DC44" s="974" t="s">
        <v>38</v>
      </c>
      <c r="DD44" s="95">
        <f t="shared" si="8"/>
        <v>-55.958638430805877</v>
      </c>
      <c r="DE44" s="647">
        <f t="shared" si="9"/>
        <v>-5.5135819035430627E-4</v>
      </c>
      <c r="DF44" s="99" t="s">
        <v>38</v>
      </c>
      <c r="DG44" s="100" t="s">
        <v>38</v>
      </c>
      <c r="DH44" s="95">
        <f t="shared" si="10"/>
        <v>3944.7513615692005</v>
      </c>
      <c r="DI44" s="647">
        <f t="shared" si="11"/>
        <v>5.4340395663916879E-2</v>
      </c>
      <c r="DJ44" s="131" t="s">
        <v>38</v>
      </c>
      <c r="DK44" s="132" t="s">
        <v>38</v>
      </c>
      <c r="DL44" s="95">
        <f t="shared" si="12"/>
        <v>-4000.7099999999991</v>
      </c>
      <c r="DM44" s="634">
        <f t="shared" si="13"/>
        <v>-0.13843766220284437</v>
      </c>
      <c r="DN44" s="95" t="s">
        <v>38</v>
      </c>
      <c r="DO44" s="101" t="s">
        <v>38</v>
      </c>
      <c r="DP44" s="103">
        <f t="shared" si="14"/>
        <v>2.2715359022179769</v>
      </c>
      <c r="DQ44" s="680">
        <f t="shared" si="15"/>
        <v>1.454496852988818E-2</v>
      </c>
    </row>
    <row r="45" spans="1:121" x14ac:dyDescent="0.25">
      <c r="A45" s="1311"/>
      <c r="B45" s="139"/>
      <c r="C45" s="81" t="s">
        <v>43</v>
      </c>
      <c r="D45" s="82">
        <v>6.5</v>
      </c>
      <c r="E45" s="83">
        <v>6.5</v>
      </c>
      <c r="F45" s="83">
        <v>0.30106530801296894</v>
      </c>
      <c r="G45" s="83">
        <v>0.30106530801296894</v>
      </c>
      <c r="H45" s="131" t="s">
        <v>38</v>
      </c>
      <c r="I45" s="132" t="s">
        <v>38</v>
      </c>
      <c r="J45" s="86">
        <v>749</v>
      </c>
      <c r="K45" s="87">
        <v>711.21</v>
      </c>
      <c r="L45" s="92" t="s">
        <v>38</v>
      </c>
      <c r="M45" s="89" t="s">
        <v>38</v>
      </c>
      <c r="N45" s="86">
        <v>749</v>
      </c>
      <c r="O45" s="87">
        <v>711.21</v>
      </c>
      <c r="P45" s="131" t="s">
        <v>38</v>
      </c>
      <c r="Q45" s="132" t="s">
        <v>38</v>
      </c>
      <c r="R45" s="86">
        <v>0</v>
      </c>
      <c r="S45" s="90">
        <v>0</v>
      </c>
      <c r="T45" s="135" t="s">
        <v>38</v>
      </c>
      <c r="U45" s="132" t="s">
        <v>38</v>
      </c>
      <c r="V45" s="87">
        <v>115.23076923076923</v>
      </c>
      <c r="W45" s="87">
        <v>109.41692307692308</v>
      </c>
      <c r="X45" s="857">
        <v>5</v>
      </c>
      <c r="Y45" s="858">
        <v>5</v>
      </c>
      <c r="Z45" s="858">
        <v>0.22893772893772896</v>
      </c>
      <c r="AA45" s="858">
        <v>0.22893772893772896</v>
      </c>
      <c r="AB45" s="883" t="s">
        <v>38</v>
      </c>
      <c r="AC45" s="884" t="s">
        <v>38</v>
      </c>
      <c r="AD45" s="861">
        <v>589</v>
      </c>
      <c r="AE45" s="862">
        <v>450</v>
      </c>
      <c r="AF45" s="863" t="s">
        <v>38</v>
      </c>
      <c r="AG45" s="864" t="s">
        <v>38</v>
      </c>
      <c r="AH45" s="865">
        <v>589</v>
      </c>
      <c r="AI45" s="871">
        <v>450</v>
      </c>
      <c r="AJ45" s="883" t="s">
        <v>38</v>
      </c>
      <c r="AK45" s="884" t="s">
        <v>38</v>
      </c>
      <c r="AL45" s="865">
        <v>0</v>
      </c>
      <c r="AM45" s="862">
        <v>0</v>
      </c>
      <c r="AN45" s="883" t="s">
        <v>38</v>
      </c>
      <c r="AO45" s="884" t="s">
        <v>38</v>
      </c>
      <c r="AP45" s="867">
        <v>118</v>
      </c>
      <c r="AQ45" s="868">
        <v>90</v>
      </c>
      <c r="AR45" s="82">
        <v>1</v>
      </c>
      <c r="AS45" s="83">
        <v>1</v>
      </c>
      <c r="AT45" s="665">
        <v>4.5289855072463769E-4</v>
      </c>
      <c r="AU45" s="665">
        <v>4.5289855072463769E-4</v>
      </c>
      <c r="AV45" s="131" t="s">
        <v>38</v>
      </c>
      <c r="AW45" s="132" t="s">
        <v>38</v>
      </c>
      <c r="AX45" s="91">
        <v>110</v>
      </c>
      <c r="AY45" s="90">
        <v>450</v>
      </c>
      <c r="AZ45" s="92" t="s">
        <v>38</v>
      </c>
      <c r="BA45" s="89" t="s">
        <v>38</v>
      </c>
      <c r="BB45" s="86">
        <v>110</v>
      </c>
      <c r="BC45" s="106">
        <v>450</v>
      </c>
      <c r="BD45" s="131" t="s">
        <v>38</v>
      </c>
      <c r="BE45" s="132" t="s">
        <v>38</v>
      </c>
      <c r="BF45" s="86">
        <v>0</v>
      </c>
      <c r="BG45" s="90"/>
      <c r="BH45" s="131" t="s">
        <v>38</v>
      </c>
      <c r="BI45" s="132" t="s">
        <v>38</v>
      </c>
      <c r="BJ45" s="87">
        <v>110</v>
      </c>
      <c r="BK45" s="795">
        <v>450</v>
      </c>
      <c r="BL45" s="82">
        <v>0</v>
      </c>
      <c r="BM45" s="83">
        <v>0</v>
      </c>
      <c r="BN45" s="665">
        <v>0</v>
      </c>
      <c r="BO45" s="665">
        <v>0</v>
      </c>
      <c r="BP45" s="131" t="s">
        <v>38</v>
      </c>
      <c r="BQ45" s="132" t="s">
        <v>38</v>
      </c>
      <c r="BR45" s="1069">
        <v>0</v>
      </c>
      <c r="BS45" s="1071">
        <v>0</v>
      </c>
      <c r="BT45" s="92" t="s">
        <v>38</v>
      </c>
      <c r="BU45" s="89" t="s">
        <v>38</v>
      </c>
      <c r="BV45" s="86"/>
      <c r="BW45" s="756"/>
      <c r="BX45" s="131" t="s">
        <v>38</v>
      </c>
      <c r="BY45" s="132" t="s">
        <v>38</v>
      </c>
      <c r="BZ45" s="86"/>
      <c r="CA45" s="757"/>
      <c r="CB45" s="131" t="s">
        <v>38</v>
      </c>
      <c r="CC45" s="132" t="s">
        <v>38</v>
      </c>
      <c r="CD45" s="87"/>
      <c r="CE45" s="87"/>
      <c r="CF45" s="94">
        <f t="shared" si="0"/>
        <v>12.5</v>
      </c>
      <c r="CG45" s="972">
        <f t="shared" si="0"/>
        <v>12.5</v>
      </c>
      <c r="CH45" s="665">
        <f t="shared" si="17"/>
        <v>1.4269406392694063E-3</v>
      </c>
      <c r="CI45" s="645">
        <f t="shared" si="21"/>
        <v>1.4269406392694063E-3</v>
      </c>
      <c r="CJ45" s="92" t="s">
        <v>38</v>
      </c>
      <c r="CK45" s="89" t="s">
        <v>38</v>
      </c>
      <c r="CL45" s="86">
        <f t="shared" si="1"/>
        <v>1448</v>
      </c>
      <c r="CM45" s="96">
        <f t="shared" si="1"/>
        <v>1611.21</v>
      </c>
      <c r="CN45" s="97" t="s">
        <v>38</v>
      </c>
      <c r="CO45" s="89" t="s">
        <v>38</v>
      </c>
      <c r="CP45" s="86">
        <f t="shared" si="2"/>
        <v>1448</v>
      </c>
      <c r="CQ45" s="90">
        <f t="shared" si="2"/>
        <v>1611.21</v>
      </c>
      <c r="CR45" s="92" t="s">
        <v>38</v>
      </c>
      <c r="CS45" s="89" t="s">
        <v>38</v>
      </c>
      <c r="CT45" s="86">
        <f t="shared" si="3"/>
        <v>0</v>
      </c>
      <c r="CU45" s="90">
        <f t="shared" si="3"/>
        <v>0</v>
      </c>
      <c r="CV45" s="92" t="s">
        <v>38</v>
      </c>
      <c r="CW45" s="89" t="s">
        <v>38</v>
      </c>
      <c r="CX45" s="86">
        <f t="shared" si="4"/>
        <v>115.84</v>
      </c>
      <c r="CY45" s="1089">
        <f t="shared" si="5"/>
        <v>128.89680000000001</v>
      </c>
      <c r="CZ45" s="98">
        <f t="shared" si="6"/>
        <v>0</v>
      </c>
      <c r="DA45" s="634">
        <f t="shared" si="7"/>
        <v>0</v>
      </c>
      <c r="DB45" s="883" t="s">
        <v>38</v>
      </c>
      <c r="DC45" s="974" t="s">
        <v>38</v>
      </c>
      <c r="DD45" s="95">
        <f t="shared" si="8"/>
        <v>163.21000000000004</v>
      </c>
      <c r="DE45" s="647">
        <f t="shared" si="9"/>
        <v>0.11271408839779008</v>
      </c>
      <c r="DF45" s="99" t="s">
        <v>38</v>
      </c>
      <c r="DG45" s="100" t="s">
        <v>38</v>
      </c>
      <c r="DH45" s="95">
        <f t="shared" si="10"/>
        <v>163.21000000000004</v>
      </c>
      <c r="DI45" s="647">
        <f t="shared" si="11"/>
        <v>0.11271408839779008</v>
      </c>
      <c r="DJ45" s="131" t="s">
        <v>38</v>
      </c>
      <c r="DK45" s="132" t="s">
        <v>38</v>
      </c>
      <c r="DL45" s="95">
        <f t="shared" si="12"/>
        <v>0</v>
      </c>
      <c r="DM45" s="634">
        <v>0</v>
      </c>
      <c r="DN45" s="95" t="s">
        <v>38</v>
      </c>
      <c r="DO45" s="101" t="s">
        <v>38</v>
      </c>
      <c r="DP45" s="103">
        <f t="shared" si="14"/>
        <v>13.05680000000001</v>
      </c>
      <c r="DQ45" s="680">
        <f t="shared" si="15"/>
        <v>0.11271408839779014</v>
      </c>
    </row>
    <row r="46" spans="1:121" ht="26.45" customHeight="1" x14ac:dyDescent="0.25">
      <c r="A46" s="1311"/>
      <c r="B46" s="1308" t="s">
        <v>50</v>
      </c>
      <c r="C46" s="1309"/>
      <c r="D46" s="120">
        <v>563.09999999999991</v>
      </c>
      <c r="E46" s="111">
        <v>547.79999999999995</v>
      </c>
      <c r="F46" s="111">
        <v>5.177026542489128</v>
      </c>
      <c r="G46" s="111">
        <v>5.0333085235417361</v>
      </c>
      <c r="H46" s="112" t="s">
        <v>38</v>
      </c>
      <c r="I46" s="113" t="s">
        <v>38</v>
      </c>
      <c r="J46" s="114">
        <v>79073</v>
      </c>
      <c r="K46" s="77">
        <v>76231.69</v>
      </c>
      <c r="L46" s="115" t="s">
        <v>38</v>
      </c>
      <c r="M46" s="116" t="s">
        <v>38</v>
      </c>
      <c r="N46" s="117">
        <v>79073</v>
      </c>
      <c r="O46" s="77">
        <v>76231.69</v>
      </c>
      <c r="P46" s="112" t="s">
        <v>38</v>
      </c>
      <c r="Q46" s="113" t="s">
        <v>38</v>
      </c>
      <c r="R46" s="117">
        <v>0</v>
      </c>
      <c r="S46" s="118">
        <v>0</v>
      </c>
      <c r="T46" s="618" t="s">
        <v>38</v>
      </c>
      <c r="U46" s="113" t="s">
        <v>38</v>
      </c>
      <c r="V46" s="119">
        <v>140.42443615698812</v>
      </c>
      <c r="W46" s="119">
        <v>139.15971157356702</v>
      </c>
      <c r="X46" s="873">
        <v>552.40000000000009</v>
      </c>
      <c r="Y46" s="874">
        <v>546.40000000000009</v>
      </c>
      <c r="Z46" s="874">
        <v>5.0323861928231111</v>
      </c>
      <c r="AA46" s="874">
        <v>4.9716115882952403</v>
      </c>
      <c r="AB46" s="875" t="s">
        <v>38</v>
      </c>
      <c r="AC46" s="876" t="s">
        <v>38</v>
      </c>
      <c r="AD46" s="877">
        <v>78609</v>
      </c>
      <c r="AE46" s="874">
        <v>92629.857670137702</v>
      </c>
      <c r="AF46" s="878" t="s">
        <v>38</v>
      </c>
      <c r="AG46" s="879" t="s">
        <v>38</v>
      </c>
      <c r="AH46" s="880">
        <v>78609</v>
      </c>
      <c r="AI46" s="874">
        <v>92629.857670137702</v>
      </c>
      <c r="AJ46" s="875" t="s">
        <v>38</v>
      </c>
      <c r="AK46" s="876" t="s">
        <v>38</v>
      </c>
      <c r="AL46" s="880">
        <v>0</v>
      </c>
      <c r="AM46" s="874">
        <v>0</v>
      </c>
      <c r="AN46" s="875" t="s">
        <v>38</v>
      </c>
      <c r="AO46" s="876" t="s">
        <v>38</v>
      </c>
      <c r="AP46" s="881">
        <v>142</v>
      </c>
      <c r="AQ46" s="882">
        <v>169.52755796145257</v>
      </c>
      <c r="AR46" s="120">
        <v>539.67999999999995</v>
      </c>
      <c r="AS46" s="111">
        <v>535.20000000000005</v>
      </c>
      <c r="AT46" s="784">
        <v>4.8884057971014486E-2</v>
      </c>
      <c r="AU46" s="784">
        <v>4.8478260869565221E-2</v>
      </c>
      <c r="AV46" s="112" t="s">
        <v>38</v>
      </c>
      <c r="AW46" s="113" t="s">
        <v>38</v>
      </c>
      <c r="AX46" s="121">
        <v>85920.1</v>
      </c>
      <c r="AY46" s="122">
        <v>82011.399999999994</v>
      </c>
      <c r="AZ46" s="115" t="s">
        <v>38</v>
      </c>
      <c r="BA46" s="116" t="s">
        <v>38</v>
      </c>
      <c r="BB46" s="117">
        <v>85920.1</v>
      </c>
      <c r="BC46" s="118">
        <v>82011.399999999994</v>
      </c>
      <c r="BD46" s="112" t="s">
        <v>38</v>
      </c>
      <c r="BE46" s="113" t="s">
        <v>38</v>
      </c>
      <c r="BF46" s="117">
        <v>0</v>
      </c>
      <c r="BG46" s="118">
        <v>0</v>
      </c>
      <c r="BH46" s="112" t="s">
        <v>38</v>
      </c>
      <c r="BI46" s="113" t="s">
        <v>38</v>
      </c>
      <c r="BJ46" s="119">
        <v>159.20564037948415</v>
      </c>
      <c r="BK46" s="828">
        <v>153.23505231689086</v>
      </c>
      <c r="BL46" s="120">
        <v>548.5</v>
      </c>
      <c r="BM46" s="111">
        <v>540.1</v>
      </c>
      <c r="BN46" s="784">
        <v>4.9162401742419488E-2</v>
      </c>
      <c r="BO46" s="784">
        <v>4.8409504432234761E-2</v>
      </c>
      <c r="BP46" s="112" t="s">
        <v>38</v>
      </c>
      <c r="BQ46" s="113" t="s">
        <v>38</v>
      </c>
      <c r="BR46" s="1070">
        <v>92314.2</v>
      </c>
      <c r="BS46" s="1072">
        <v>82580.88</v>
      </c>
      <c r="BT46" s="115" t="s">
        <v>38</v>
      </c>
      <c r="BU46" s="116" t="s">
        <v>38</v>
      </c>
      <c r="BV46" s="117">
        <v>92314.2</v>
      </c>
      <c r="BW46" s="1108">
        <v>82580.88</v>
      </c>
      <c r="BX46" s="112" t="s">
        <v>38</v>
      </c>
      <c r="BY46" s="113" t="s">
        <v>38</v>
      </c>
      <c r="BZ46" s="117">
        <v>0</v>
      </c>
      <c r="CA46" s="1108"/>
      <c r="CB46" s="112" t="s">
        <v>38</v>
      </c>
      <c r="CC46" s="113" t="s">
        <v>38</v>
      </c>
      <c r="CD46" s="119">
        <v>168.30300820419325</v>
      </c>
      <c r="CE46" s="119">
        <v>152.89924088131826</v>
      </c>
      <c r="CF46" s="123">
        <f t="shared" si="0"/>
        <v>2203.6799999999998</v>
      </c>
      <c r="CG46" s="1153">
        <f t="shared" si="0"/>
        <v>2169.5</v>
      </c>
      <c r="CH46" s="784">
        <f>CF46/44102.6</f>
        <v>4.9967122119784317E-2</v>
      </c>
      <c r="CI46" s="1060">
        <f>CG46/44102.6</f>
        <v>4.9192111122700249E-2</v>
      </c>
      <c r="CJ46" s="115" t="s">
        <v>38</v>
      </c>
      <c r="CK46" s="116" t="s">
        <v>38</v>
      </c>
      <c r="CL46" s="117">
        <f t="shared" si="1"/>
        <v>335916.3</v>
      </c>
      <c r="CM46" s="124">
        <f t="shared" si="1"/>
        <v>333453.82767013769</v>
      </c>
      <c r="CN46" s="125" t="s">
        <v>38</v>
      </c>
      <c r="CO46" s="116" t="s">
        <v>38</v>
      </c>
      <c r="CP46" s="117">
        <f t="shared" si="2"/>
        <v>335916.3</v>
      </c>
      <c r="CQ46" s="118">
        <f t="shared" si="2"/>
        <v>333453.82767013769</v>
      </c>
      <c r="CR46" s="115" t="s">
        <v>38</v>
      </c>
      <c r="CS46" s="116" t="s">
        <v>38</v>
      </c>
      <c r="CT46" s="117">
        <f t="shared" si="3"/>
        <v>0</v>
      </c>
      <c r="CU46" s="118">
        <f t="shared" si="3"/>
        <v>0</v>
      </c>
      <c r="CV46" s="115" t="s">
        <v>38</v>
      </c>
      <c r="CW46" s="116" t="s">
        <v>38</v>
      </c>
      <c r="CX46" s="117">
        <f t="shared" si="4"/>
        <v>152.43424635155739</v>
      </c>
      <c r="CY46" s="1090">
        <f t="shared" si="5"/>
        <v>153.70077329805841</v>
      </c>
      <c r="CZ46" s="127">
        <f t="shared" si="6"/>
        <v>-34.179999999999836</v>
      </c>
      <c r="DA46" s="635">
        <f t="shared" si="7"/>
        <v>-1.5510418935598562E-2</v>
      </c>
      <c r="DB46" s="875" t="s">
        <v>38</v>
      </c>
      <c r="DC46" s="1030" t="s">
        <v>38</v>
      </c>
      <c r="DD46" s="76">
        <f t="shared" si="8"/>
        <v>-2462.4723298622994</v>
      </c>
      <c r="DE46" s="648">
        <f t="shared" si="9"/>
        <v>-7.3306128040297519E-3</v>
      </c>
      <c r="DF46" s="125" t="s">
        <v>38</v>
      </c>
      <c r="DG46" s="128" t="s">
        <v>38</v>
      </c>
      <c r="DH46" s="76">
        <f t="shared" si="10"/>
        <v>-2462.4723298622994</v>
      </c>
      <c r="DI46" s="648">
        <f t="shared" si="11"/>
        <v>-7.3306128040297519E-3</v>
      </c>
      <c r="DJ46" s="112" t="s">
        <v>38</v>
      </c>
      <c r="DK46" s="113" t="s">
        <v>38</v>
      </c>
      <c r="DL46" s="76">
        <f t="shared" si="12"/>
        <v>0</v>
      </c>
      <c r="DM46" s="635">
        <v>0</v>
      </c>
      <c r="DN46" s="76" t="s">
        <v>38</v>
      </c>
      <c r="DO46" s="129" t="s">
        <v>38</v>
      </c>
      <c r="DP46" s="130">
        <f t="shared" si="14"/>
        <v>1.2665269465010169</v>
      </c>
      <c r="DQ46" s="681">
        <f t="shared" si="15"/>
        <v>8.3086771956745204E-3</v>
      </c>
    </row>
    <row r="47" spans="1:121" x14ac:dyDescent="0.25">
      <c r="A47" s="1311"/>
      <c r="B47" s="145"/>
      <c r="C47" s="81" t="s">
        <v>39</v>
      </c>
      <c r="D47" s="82">
        <v>360.9</v>
      </c>
      <c r="E47" s="83">
        <v>361.7</v>
      </c>
      <c r="F47" s="83">
        <v>16.716072255673922</v>
      </c>
      <c r="G47" s="83">
        <v>16.754469661880499</v>
      </c>
      <c r="H47" s="131" t="s">
        <v>38</v>
      </c>
      <c r="I47" s="132" t="s">
        <v>38</v>
      </c>
      <c r="J47" s="86">
        <v>52165</v>
      </c>
      <c r="K47" s="87">
        <v>48560</v>
      </c>
      <c r="L47" s="88" t="s">
        <v>38</v>
      </c>
      <c r="M47" s="89" t="s">
        <v>38</v>
      </c>
      <c r="N47" s="86">
        <v>52165</v>
      </c>
      <c r="O47" s="87">
        <v>48560</v>
      </c>
      <c r="P47" s="131" t="s">
        <v>38</v>
      </c>
      <c r="Q47" s="132" t="s">
        <v>38</v>
      </c>
      <c r="R47" s="86">
        <v>0</v>
      </c>
      <c r="S47" s="90">
        <v>0</v>
      </c>
      <c r="T47" s="135" t="s">
        <v>38</v>
      </c>
      <c r="U47" s="132" t="s">
        <v>38</v>
      </c>
      <c r="V47" s="87">
        <v>144.54142421723469</v>
      </c>
      <c r="W47" s="87">
        <v>134.25490738180812</v>
      </c>
      <c r="X47" s="857">
        <v>352.7</v>
      </c>
      <c r="Y47" s="872">
        <v>352.1</v>
      </c>
      <c r="Z47" s="858">
        <v>16.149267399267398</v>
      </c>
      <c r="AA47" s="858">
        <v>16.121794871794872</v>
      </c>
      <c r="AB47" s="883" t="s">
        <v>38</v>
      </c>
      <c r="AC47" s="884" t="s">
        <v>38</v>
      </c>
      <c r="AD47" s="861">
        <v>52253</v>
      </c>
      <c r="AE47" s="862">
        <v>61369.639816470139</v>
      </c>
      <c r="AF47" s="863" t="s">
        <v>38</v>
      </c>
      <c r="AG47" s="864" t="s">
        <v>38</v>
      </c>
      <c r="AH47" s="865">
        <v>52253</v>
      </c>
      <c r="AI47" s="862">
        <v>61369.639816470139</v>
      </c>
      <c r="AJ47" s="883" t="s">
        <v>38</v>
      </c>
      <c r="AK47" s="884" t="s">
        <v>38</v>
      </c>
      <c r="AL47" s="865">
        <v>0</v>
      </c>
      <c r="AM47" s="862">
        <v>0</v>
      </c>
      <c r="AN47" s="883" t="s">
        <v>38</v>
      </c>
      <c r="AO47" s="884" t="s">
        <v>38</v>
      </c>
      <c r="AP47" s="867">
        <v>148</v>
      </c>
      <c r="AQ47" s="868">
        <v>174.29605173663771</v>
      </c>
      <c r="AR47" s="82">
        <v>352.7</v>
      </c>
      <c r="AS47" s="83">
        <v>349.8</v>
      </c>
      <c r="AT47" s="665">
        <v>0.15973731884057971</v>
      </c>
      <c r="AU47" s="665">
        <v>0.15842391304347828</v>
      </c>
      <c r="AV47" s="131" t="s">
        <v>38</v>
      </c>
      <c r="AW47" s="132" t="s">
        <v>38</v>
      </c>
      <c r="AX47" s="91">
        <v>57233.000000000007</v>
      </c>
      <c r="AY47" s="90">
        <v>56240.21</v>
      </c>
      <c r="AZ47" s="92" t="s">
        <v>38</v>
      </c>
      <c r="BA47" s="89" t="s">
        <v>38</v>
      </c>
      <c r="BB47" s="86">
        <v>57233.000000000007</v>
      </c>
      <c r="BC47" s="90">
        <v>56240.21</v>
      </c>
      <c r="BD47" s="131" t="s">
        <v>38</v>
      </c>
      <c r="BE47" s="132" t="s">
        <v>38</v>
      </c>
      <c r="BF47" s="86">
        <v>0</v>
      </c>
      <c r="BG47" s="90"/>
      <c r="BH47" s="131" t="s">
        <v>38</v>
      </c>
      <c r="BI47" s="132" t="s">
        <v>38</v>
      </c>
      <c r="BJ47" s="87">
        <v>162.27105188545508</v>
      </c>
      <c r="BK47" s="795">
        <v>160.7781875357347</v>
      </c>
      <c r="BL47" s="82">
        <v>356.1</v>
      </c>
      <c r="BM47" s="83">
        <v>350.7</v>
      </c>
      <c r="BN47" s="665">
        <v>0.16120416478044364</v>
      </c>
      <c r="BO47" s="665">
        <v>0.15875961973743774</v>
      </c>
      <c r="BP47" s="131" t="s">
        <v>38</v>
      </c>
      <c r="BQ47" s="132" t="s">
        <v>38</v>
      </c>
      <c r="BR47" s="1069">
        <v>60993.9</v>
      </c>
      <c r="BS47" s="1071">
        <v>53042.239999999998</v>
      </c>
      <c r="BT47" s="92" t="s">
        <v>38</v>
      </c>
      <c r="BU47" s="89" t="s">
        <v>38</v>
      </c>
      <c r="BV47" s="86">
        <v>60993.9</v>
      </c>
      <c r="BW47" s="757">
        <v>53042.239999999998</v>
      </c>
      <c r="BX47" s="131" t="s">
        <v>38</v>
      </c>
      <c r="BY47" s="132" t="s">
        <v>38</v>
      </c>
      <c r="BZ47" s="86">
        <v>0</v>
      </c>
      <c r="CA47" s="757"/>
      <c r="CB47" s="131" t="s">
        <v>38</v>
      </c>
      <c r="CC47" s="132" t="s">
        <v>38</v>
      </c>
      <c r="CD47" s="87">
        <v>171.28306655433866</v>
      </c>
      <c r="CE47" s="87">
        <v>151.24676361562589</v>
      </c>
      <c r="CF47" s="94">
        <f t="shared" si="0"/>
        <v>1422.4</v>
      </c>
      <c r="CG47" s="972">
        <f t="shared" si="0"/>
        <v>1414.3</v>
      </c>
      <c r="CH47" s="665">
        <f t="shared" si="17"/>
        <v>0.16237442922374432</v>
      </c>
      <c r="CI47" s="1065">
        <f t="shared" ref="CI47:CI50" si="22">CG47/8760</f>
        <v>0.1614497716894977</v>
      </c>
      <c r="CJ47" s="92" t="s">
        <v>38</v>
      </c>
      <c r="CK47" s="89" t="s">
        <v>38</v>
      </c>
      <c r="CL47" s="86">
        <f t="shared" si="1"/>
        <v>222644.90000000002</v>
      </c>
      <c r="CM47" s="96">
        <f t="shared" si="1"/>
        <v>219212.08981647014</v>
      </c>
      <c r="CN47" s="97" t="s">
        <v>38</v>
      </c>
      <c r="CO47" s="89" t="s">
        <v>38</v>
      </c>
      <c r="CP47" s="86">
        <f t="shared" si="2"/>
        <v>222644.90000000002</v>
      </c>
      <c r="CQ47" s="90">
        <f t="shared" si="2"/>
        <v>219212.08981647014</v>
      </c>
      <c r="CR47" s="92" t="s">
        <v>38</v>
      </c>
      <c r="CS47" s="89" t="s">
        <v>38</v>
      </c>
      <c r="CT47" s="86">
        <f t="shared" si="3"/>
        <v>0</v>
      </c>
      <c r="CU47" s="90">
        <f t="shared" si="3"/>
        <v>0</v>
      </c>
      <c r="CV47" s="92" t="s">
        <v>38</v>
      </c>
      <c r="CW47" s="89" t="s">
        <v>38</v>
      </c>
      <c r="CX47" s="86">
        <f t="shared" si="4"/>
        <v>156.52762935883015</v>
      </c>
      <c r="CY47" s="1089">
        <f t="shared" si="5"/>
        <v>154.99688171991102</v>
      </c>
      <c r="CZ47" s="98">
        <f t="shared" si="6"/>
        <v>-8.1000000000001364</v>
      </c>
      <c r="DA47" s="634">
        <f t="shared" si="7"/>
        <v>-5.6946006749157311E-3</v>
      </c>
      <c r="DB47" s="883" t="s">
        <v>38</v>
      </c>
      <c r="DC47" s="974" t="s">
        <v>38</v>
      </c>
      <c r="DD47" s="95">
        <f t="shared" si="8"/>
        <v>-3432.8101835298876</v>
      </c>
      <c r="DE47" s="647">
        <f t="shared" si="9"/>
        <v>-1.5418319411447948E-2</v>
      </c>
      <c r="DF47" s="99" t="s">
        <v>38</v>
      </c>
      <c r="DG47" s="100" t="s">
        <v>38</v>
      </c>
      <c r="DH47" s="95">
        <f t="shared" si="10"/>
        <v>-3432.8101835298876</v>
      </c>
      <c r="DI47" s="647">
        <f t="shared" si="11"/>
        <v>-1.5418319411447948E-2</v>
      </c>
      <c r="DJ47" s="131" t="s">
        <v>38</v>
      </c>
      <c r="DK47" s="132" t="s">
        <v>38</v>
      </c>
      <c r="DL47" s="95">
        <f t="shared" si="12"/>
        <v>0</v>
      </c>
      <c r="DM47" s="634">
        <v>0</v>
      </c>
      <c r="DN47" s="95" t="s">
        <v>38</v>
      </c>
      <c r="DO47" s="101" t="s">
        <v>38</v>
      </c>
      <c r="DP47" s="103">
        <f t="shared" si="14"/>
        <v>-1.5307476389191379</v>
      </c>
      <c r="DQ47" s="680">
        <f t="shared" si="15"/>
        <v>-9.7794085631361036E-3</v>
      </c>
    </row>
    <row r="48" spans="1:121" x14ac:dyDescent="0.25">
      <c r="A48" s="1311"/>
      <c r="B48" s="145"/>
      <c r="C48" s="108" t="s">
        <v>40</v>
      </c>
      <c r="D48" s="82">
        <v>53.1</v>
      </c>
      <c r="E48" s="83">
        <v>52.1</v>
      </c>
      <c r="F48" s="83">
        <v>2.4594719777674849</v>
      </c>
      <c r="G48" s="83">
        <v>2.4138814265863826</v>
      </c>
      <c r="H48" s="131" t="s">
        <v>38</v>
      </c>
      <c r="I48" s="132" t="s">
        <v>38</v>
      </c>
      <c r="J48" s="86">
        <v>9432</v>
      </c>
      <c r="K48" s="87">
        <v>9928.44</v>
      </c>
      <c r="L48" s="92" t="s">
        <v>38</v>
      </c>
      <c r="M48" s="89" t="s">
        <v>38</v>
      </c>
      <c r="N48" s="86">
        <v>9432</v>
      </c>
      <c r="O48" s="87">
        <v>9928.44</v>
      </c>
      <c r="P48" s="131" t="s">
        <v>38</v>
      </c>
      <c r="Q48" s="132" t="s">
        <v>38</v>
      </c>
      <c r="R48" s="86">
        <v>0</v>
      </c>
      <c r="S48" s="90">
        <v>0</v>
      </c>
      <c r="T48" s="135" t="s">
        <v>38</v>
      </c>
      <c r="U48" s="132" t="s">
        <v>38</v>
      </c>
      <c r="V48" s="87">
        <v>177.62711864406779</v>
      </c>
      <c r="W48" s="87">
        <v>190.56506717850289</v>
      </c>
      <c r="X48" s="857">
        <v>53.7</v>
      </c>
      <c r="Y48" s="872">
        <v>52.9</v>
      </c>
      <c r="Z48" s="858">
        <v>2.4587912087912089</v>
      </c>
      <c r="AA48" s="858">
        <v>2.4221611721611724</v>
      </c>
      <c r="AB48" s="883" t="s">
        <v>38</v>
      </c>
      <c r="AC48" s="884" t="s">
        <v>38</v>
      </c>
      <c r="AD48" s="861">
        <v>9369</v>
      </c>
      <c r="AE48" s="862">
        <v>8828</v>
      </c>
      <c r="AF48" s="863" t="s">
        <v>38</v>
      </c>
      <c r="AG48" s="864" t="s">
        <v>38</v>
      </c>
      <c r="AH48" s="865">
        <v>9369</v>
      </c>
      <c r="AI48" s="862">
        <v>8828</v>
      </c>
      <c r="AJ48" s="883" t="s">
        <v>38</v>
      </c>
      <c r="AK48" s="884" t="s">
        <v>38</v>
      </c>
      <c r="AL48" s="865">
        <v>0</v>
      </c>
      <c r="AM48" s="862">
        <v>0</v>
      </c>
      <c r="AN48" s="883" t="s">
        <v>38</v>
      </c>
      <c r="AO48" s="884" t="s">
        <v>38</v>
      </c>
      <c r="AP48" s="867">
        <v>174</v>
      </c>
      <c r="AQ48" s="868">
        <v>166.88090737240077</v>
      </c>
      <c r="AR48" s="82">
        <v>55</v>
      </c>
      <c r="AS48" s="83">
        <v>55.1</v>
      </c>
      <c r="AT48" s="665">
        <v>2.4909420289855072E-2</v>
      </c>
      <c r="AU48" s="665">
        <v>2.4954710144927537E-2</v>
      </c>
      <c r="AV48" s="131" t="s">
        <v>38</v>
      </c>
      <c r="AW48" s="132" t="s">
        <v>38</v>
      </c>
      <c r="AX48" s="91">
        <v>10329.9</v>
      </c>
      <c r="AY48" s="90">
        <v>8784.3700000000008</v>
      </c>
      <c r="AZ48" s="92" t="s">
        <v>38</v>
      </c>
      <c r="BA48" s="89" t="s">
        <v>38</v>
      </c>
      <c r="BB48" s="86">
        <v>10329.9</v>
      </c>
      <c r="BC48" s="90">
        <v>8784.3700000000008</v>
      </c>
      <c r="BD48" s="131" t="s">
        <v>38</v>
      </c>
      <c r="BE48" s="132" t="s">
        <v>38</v>
      </c>
      <c r="BF48" s="86">
        <v>0</v>
      </c>
      <c r="BG48" s="90"/>
      <c r="BH48" s="131" t="s">
        <v>38</v>
      </c>
      <c r="BI48" s="132" t="s">
        <v>38</v>
      </c>
      <c r="BJ48" s="87">
        <v>187.81636363636363</v>
      </c>
      <c r="BK48" s="795">
        <v>159.42595281306717</v>
      </c>
      <c r="BL48" s="82">
        <v>53.9</v>
      </c>
      <c r="BM48" s="83">
        <v>53</v>
      </c>
      <c r="BN48" s="665">
        <v>2.4400181077410592E-2</v>
      </c>
      <c r="BO48" s="665">
        <v>2.399275690357628E-2</v>
      </c>
      <c r="BP48" s="131" t="s">
        <v>38</v>
      </c>
      <c r="BQ48" s="132" t="s">
        <v>38</v>
      </c>
      <c r="BR48" s="1069">
        <v>9960.3000000000011</v>
      </c>
      <c r="BS48" s="1071">
        <v>9411.73</v>
      </c>
      <c r="BT48" s="92" t="s">
        <v>38</v>
      </c>
      <c r="BU48" s="89" t="s">
        <v>38</v>
      </c>
      <c r="BV48" s="86">
        <v>9960.3000000000011</v>
      </c>
      <c r="BW48" s="757">
        <v>9411.73</v>
      </c>
      <c r="BX48" s="131" t="s">
        <v>38</v>
      </c>
      <c r="BY48" s="132" t="s">
        <v>38</v>
      </c>
      <c r="BZ48" s="86">
        <v>0</v>
      </c>
      <c r="CA48" s="757"/>
      <c r="CB48" s="131" t="s">
        <v>38</v>
      </c>
      <c r="CC48" s="132" t="s">
        <v>38</v>
      </c>
      <c r="CD48" s="87">
        <v>184.79220779220782</v>
      </c>
      <c r="CE48" s="87">
        <v>177.57981132075471</v>
      </c>
      <c r="CF48" s="94">
        <f t="shared" si="0"/>
        <v>215.70000000000002</v>
      </c>
      <c r="CG48" s="972">
        <f t="shared" si="0"/>
        <v>213.1</v>
      </c>
      <c r="CH48" s="665">
        <f t="shared" si="17"/>
        <v>2.4623287671232879E-2</v>
      </c>
      <c r="CI48" s="1065">
        <f t="shared" si="22"/>
        <v>2.432648401826484E-2</v>
      </c>
      <c r="CJ48" s="92" t="s">
        <v>38</v>
      </c>
      <c r="CK48" s="89" t="s">
        <v>38</v>
      </c>
      <c r="CL48" s="86">
        <f t="shared" si="1"/>
        <v>39091.199999999997</v>
      </c>
      <c r="CM48" s="96">
        <f t="shared" si="1"/>
        <v>36952.54</v>
      </c>
      <c r="CN48" s="97" t="s">
        <v>38</v>
      </c>
      <c r="CO48" s="89" t="s">
        <v>38</v>
      </c>
      <c r="CP48" s="86">
        <f t="shared" si="2"/>
        <v>39091.199999999997</v>
      </c>
      <c r="CQ48" s="90">
        <f t="shared" si="2"/>
        <v>36952.54</v>
      </c>
      <c r="CR48" s="92" t="s">
        <v>38</v>
      </c>
      <c r="CS48" s="89" t="s">
        <v>38</v>
      </c>
      <c r="CT48" s="86">
        <f t="shared" si="3"/>
        <v>0</v>
      </c>
      <c r="CU48" s="90">
        <f t="shared" si="3"/>
        <v>0</v>
      </c>
      <c r="CV48" s="92" t="s">
        <v>38</v>
      </c>
      <c r="CW48" s="89" t="s">
        <v>38</v>
      </c>
      <c r="CX48" s="86">
        <f t="shared" si="4"/>
        <v>181.22948539638384</v>
      </c>
      <c r="CY48" s="1091">
        <f t="shared" si="5"/>
        <v>173.40469263256688</v>
      </c>
      <c r="CZ48" s="98">
        <f t="shared" si="6"/>
        <v>-2.6000000000000227</v>
      </c>
      <c r="DA48" s="634">
        <f t="shared" si="7"/>
        <v>-1.2053778395920364E-2</v>
      </c>
      <c r="DB48" s="883" t="s">
        <v>38</v>
      </c>
      <c r="DC48" s="974" t="s">
        <v>38</v>
      </c>
      <c r="DD48" s="95">
        <f t="shared" si="8"/>
        <v>-2138.6599999999962</v>
      </c>
      <c r="DE48" s="647">
        <f t="shared" si="9"/>
        <v>-5.4709499836280193E-2</v>
      </c>
      <c r="DF48" s="99" t="s">
        <v>38</v>
      </c>
      <c r="DG48" s="100" t="s">
        <v>38</v>
      </c>
      <c r="DH48" s="95">
        <f t="shared" si="10"/>
        <v>-2138.6599999999962</v>
      </c>
      <c r="DI48" s="647">
        <f t="shared" si="11"/>
        <v>-5.4709499836280193E-2</v>
      </c>
      <c r="DJ48" s="131" t="s">
        <v>38</v>
      </c>
      <c r="DK48" s="132" t="s">
        <v>38</v>
      </c>
      <c r="DL48" s="95">
        <f t="shared" si="12"/>
        <v>0</v>
      </c>
      <c r="DM48" s="634">
        <v>0</v>
      </c>
      <c r="DN48" s="95" t="s">
        <v>38</v>
      </c>
      <c r="DO48" s="101" t="s">
        <v>38</v>
      </c>
      <c r="DP48" s="103">
        <f t="shared" si="14"/>
        <v>-7.8247927638169585</v>
      </c>
      <c r="DQ48" s="680">
        <f t="shared" si="15"/>
        <v>-4.3176157272105185E-2</v>
      </c>
    </row>
    <row r="49" spans="1:121" x14ac:dyDescent="0.25">
      <c r="A49" s="1311"/>
      <c r="B49" s="80"/>
      <c r="C49" s="81" t="s">
        <v>42</v>
      </c>
      <c r="D49" s="146">
        <v>138.30000000000001</v>
      </c>
      <c r="E49" s="83">
        <v>123.8</v>
      </c>
      <c r="F49" s="83">
        <v>6.4057433997220938</v>
      </c>
      <c r="G49" s="83">
        <v>5.7341454377026402</v>
      </c>
      <c r="H49" s="131" t="s">
        <v>38</v>
      </c>
      <c r="I49" s="132" t="s">
        <v>38</v>
      </c>
      <c r="J49" s="86">
        <v>15929</v>
      </c>
      <c r="K49" s="87">
        <v>16287.25</v>
      </c>
      <c r="L49" s="92" t="s">
        <v>38</v>
      </c>
      <c r="M49" s="89" t="s">
        <v>38</v>
      </c>
      <c r="N49" s="147">
        <v>15929</v>
      </c>
      <c r="O49" s="87">
        <v>16287.25</v>
      </c>
      <c r="P49" s="131" t="s">
        <v>38</v>
      </c>
      <c r="Q49" s="132" t="s">
        <v>38</v>
      </c>
      <c r="R49" s="147">
        <v>0</v>
      </c>
      <c r="S49" s="93">
        <v>0</v>
      </c>
      <c r="T49" s="135" t="s">
        <v>38</v>
      </c>
      <c r="U49" s="132" t="s">
        <v>38</v>
      </c>
      <c r="V49" s="87">
        <v>115.17715112075197</v>
      </c>
      <c r="W49" s="87">
        <v>131.56098546042003</v>
      </c>
      <c r="X49" s="890">
        <v>135.80000000000001</v>
      </c>
      <c r="Y49" s="891">
        <v>131.19999999999999</v>
      </c>
      <c r="Z49" s="858">
        <v>6.217948717948719</v>
      </c>
      <c r="AA49" s="858">
        <v>6.0073260073260064</v>
      </c>
      <c r="AB49" s="883" t="s">
        <v>38</v>
      </c>
      <c r="AC49" s="884" t="s">
        <v>38</v>
      </c>
      <c r="AD49" s="861">
        <v>15549</v>
      </c>
      <c r="AE49" s="862">
        <v>22070.217853667567</v>
      </c>
      <c r="AF49" s="863" t="s">
        <v>38</v>
      </c>
      <c r="AG49" s="864" t="s">
        <v>38</v>
      </c>
      <c r="AH49" s="892">
        <v>15549</v>
      </c>
      <c r="AI49" s="866">
        <v>22070.217853667567</v>
      </c>
      <c r="AJ49" s="883" t="s">
        <v>38</v>
      </c>
      <c r="AK49" s="884" t="s">
        <v>38</v>
      </c>
      <c r="AL49" s="892">
        <v>0</v>
      </c>
      <c r="AM49" s="866">
        <v>0</v>
      </c>
      <c r="AN49" s="883" t="s">
        <v>38</v>
      </c>
      <c r="AO49" s="884" t="s">
        <v>38</v>
      </c>
      <c r="AP49" s="867">
        <v>114</v>
      </c>
      <c r="AQ49" s="868">
        <v>168.21812388466134</v>
      </c>
      <c r="AR49" s="146">
        <v>128.97999999999999</v>
      </c>
      <c r="AS49" s="148">
        <v>127.3</v>
      </c>
      <c r="AT49" s="665">
        <v>5.8414855072463766E-2</v>
      </c>
      <c r="AU49" s="665">
        <v>5.7653985507246375E-2</v>
      </c>
      <c r="AV49" s="131" t="s">
        <v>38</v>
      </c>
      <c r="AW49" s="132" t="s">
        <v>38</v>
      </c>
      <c r="AX49" s="91">
        <v>17899.2</v>
      </c>
      <c r="AY49" s="90">
        <v>16555.669999999998</v>
      </c>
      <c r="AZ49" s="92" t="s">
        <v>38</v>
      </c>
      <c r="BA49" s="89" t="s">
        <v>38</v>
      </c>
      <c r="BB49" s="147">
        <v>17899.2</v>
      </c>
      <c r="BC49" s="93">
        <v>16555.669999999998</v>
      </c>
      <c r="BD49" s="131" t="s">
        <v>38</v>
      </c>
      <c r="BE49" s="132" t="s">
        <v>38</v>
      </c>
      <c r="BF49" s="147">
        <v>0</v>
      </c>
      <c r="BG49" s="93"/>
      <c r="BH49" s="131" t="s">
        <v>38</v>
      </c>
      <c r="BI49" s="132" t="s">
        <v>38</v>
      </c>
      <c r="BJ49" s="87">
        <v>138.77500387657003</v>
      </c>
      <c r="BK49" s="795">
        <v>130.05239591516101</v>
      </c>
      <c r="BL49" s="146">
        <v>138.5</v>
      </c>
      <c r="BM49" s="148">
        <v>136.4</v>
      </c>
      <c r="BN49" s="665">
        <v>6.269805341783613E-2</v>
      </c>
      <c r="BO49" s="665">
        <v>6.1747397012222725E-2</v>
      </c>
      <c r="BP49" s="131" t="s">
        <v>38</v>
      </c>
      <c r="BQ49" s="132" t="s">
        <v>38</v>
      </c>
      <c r="BR49" s="1069">
        <v>21360</v>
      </c>
      <c r="BS49" s="1071">
        <v>20126.91</v>
      </c>
      <c r="BT49" s="92" t="s">
        <v>38</v>
      </c>
      <c r="BU49" s="89" t="s">
        <v>38</v>
      </c>
      <c r="BV49" s="86">
        <v>21360</v>
      </c>
      <c r="BW49" s="1109">
        <v>20126.91</v>
      </c>
      <c r="BX49" s="131" t="s">
        <v>38</v>
      </c>
      <c r="BY49" s="132" t="s">
        <v>38</v>
      </c>
      <c r="BZ49" s="147">
        <v>0</v>
      </c>
      <c r="CA49" s="1109"/>
      <c r="CB49" s="131" t="s">
        <v>38</v>
      </c>
      <c r="CC49" s="132" t="s">
        <v>38</v>
      </c>
      <c r="CD49" s="87">
        <v>154.22382671480145</v>
      </c>
      <c r="CE49" s="87">
        <v>147.55799120234605</v>
      </c>
      <c r="CF49" s="94">
        <f t="shared" si="0"/>
        <v>541.58000000000004</v>
      </c>
      <c r="CG49" s="972">
        <f t="shared" si="0"/>
        <v>518.69999999999993</v>
      </c>
      <c r="CH49" s="665">
        <f t="shared" si="17"/>
        <v>6.1824200913242013E-2</v>
      </c>
      <c r="CI49" s="1065">
        <f t="shared" si="22"/>
        <v>5.9212328767123283E-2</v>
      </c>
      <c r="CJ49" s="92" t="s">
        <v>38</v>
      </c>
      <c r="CK49" s="89" t="s">
        <v>38</v>
      </c>
      <c r="CL49" s="86">
        <f t="shared" si="1"/>
        <v>70737.2</v>
      </c>
      <c r="CM49" s="96">
        <f t="shared" si="1"/>
        <v>75040.047853667566</v>
      </c>
      <c r="CN49" s="97" t="s">
        <v>38</v>
      </c>
      <c r="CO49" s="89" t="s">
        <v>38</v>
      </c>
      <c r="CP49" s="86">
        <f t="shared" si="2"/>
        <v>70737.2</v>
      </c>
      <c r="CQ49" s="90">
        <f t="shared" si="2"/>
        <v>75040.047853667566</v>
      </c>
      <c r="CR49" s="92" t="s">
        <v>38</v>
      </c>
      <c r="CS49" s="89" t="s">
        <v>38</v>
      </c>
      <c r="CT49" s="86">
        <f t="shared" si="3"/>
        <v>0</v>
      </c>
      <c r="CU49" s="90">
        <f t="shared" si="3"/>
        <v>0</v>
      </c>
      <c r="CV49" s="92" t="s">
        <v>38</v>
      </c>
      <c r="CW49" s="89" t="s">
        <v>38</v>
      </c>
      <c r="CX49" s="86">
        <f t="shared" si="4"/>
        <v>130.61265187045311</v>
      </c>
      <c r="CY49" s="1089">
        <f t="shared" si="5"/>
        <v>144.66945797892342</v>
      </c>
      <c r="CZ49" s="98">
        <f t="shared" si="6"/>
        <v>-22.880000000000109</v>
      </c>
      <c r="DA49" s="634">
        <f t="shared" si="7"/>
        <v>-4.2246759481517238E-2</v>
      </c>
      <c r="DB49" s="883" t="s">
        <v>38</v>
      </c>
      <c r="DC49" s="974" t="s">
        <v>38</v>
      </c>
      <c r="DD49" s="95">
        <f t="shared" si="8"/>
        <v>4302.8478536675684</v>
      </c>
      <c r="DE49" s="647">
        <f t="shared" si="9"/>
        <v>6.0828642548299464E-2</v>
      </c>
      <c r="DF49" s="99" t="s">
        <v>38</v>
      </c>
      <c r="DG49" s="100" t="s">
        <v>38</v>
      </c>
      <c r="DH49" s="95">
        <f t="shared" si="10"/>
        <v>4302.8478536675684</v>
      </c>
      <c r="DI49" s="647">
        <f t="shared" si="11"/>
        <v>6.0828642548299464E-2</v>
      </c>
      <c r="DJ49" s="131" t="s">
        <v>38</v>
      </c>
      <c r="DK49" s="132" t="s">
        <v>38</v>
      </c>
      <c r="DL49" s="95">
        <f t="shared" si="12"/>
        <v>0</v>
      </c>
      <c r="DM49" s="634">
        <v>0</v>
      </c>
      <c r="DN49" s="95" t="s">
        <v>38</v>
      </c>
      <c r="DO49" s="101" t="s">
        <v>38</v>
      </c>
      <c r="DP49" s="103">
        <f t="shared" si="14"/>
        <v>14.056806108470312</v>
      </c>
      <c r="DQ49" s="680">
        <f t="shared" si="15"/>
        <v>0.10762208643012944</v>
      </c>
    </row>
    <row r="50" spans="1:121" x14ac:dyDescent="0.25">
      <c r="A50" s="1311"/>
      <c r="B50" s="80"/>
      <c r="C50" s="149" t="s">
        <v>43</v>
      </c>
      <c r="D50" s="82">
        <v>10.8</v>
      </c>
      <c r="E50" s="83">
        <v>10.1</v>
      </c>
      <c r="F50" s="83">
        <v>0.50023158869847151</v>
      </c>
      <c r="G50" s="83">
        <v>0.46873552570634547</v>
      </c>
      <c r="H50" s="131" t="s">
        <v>38</v>
      </c>
      <c r="I50" s="132" t="s">
        <v>38</v>
      </c>
      <c r="J50" s="86">
        <v>1547</v>
      </c>
      <c r="K50" s="87">
        <v>1456</v>
      </c>
      <c r="L50" s="92" t="s">
        <v>38</v>
      </c>
      <c r="M50" s="89" t="s">
        <v>38</v>
      </c>
      <c r="N50" s="147">
        <v>1547</v>
      </c>
      <c r="O50" s="87">
        <v>1456</v>
      </c>
      <c r="P50" s="131" t="s">
        <v>38</v>
      </c>
      <c r="Q50" s="132" t="s">
        <v>38</v>
      </c>
      <c r="R50" s="147">
        <v>0</v>
      </c>
      <c r="S50" s="93">
        <v>0</v>
      </c>
      <c r="T50" s="135" t="s">
        <v>38</v>
      </c>
      <c r="U50" s="132" t="s">
        <v>38</v>
      </c>
      <c r="V50" s="87">
        <v>143.24074074074073</v>
      </c>
      <c r="W50" s="87">
        <v>144.15841584158417</v>
      </c>
      <c r="X50" s="857">
        <v>10.199999999999999</v>
      </c>
      <c r="Y50" s="893">
        <v>10.199999999999999</v>
      </c>
      <c r="Z50" s="858">
        <v>0.46703296703296704</v>
      </c>
      <c r="AA50" s="858">
        <v>0.46703296703296704</v>
      </c>
      <c r="AB50" s="883" t="s">
        <v>38</v>
      </c>
      <c r="AC50" s="884" t="s">
        <v>38</v>
      </c>
      <c r="AD50" s="861">
        <v>1438</v>
      </c>
      <c r="AE50" s="862">
        <v>362</v>
      </c>
      <c r="AF50" s="863" t="s">
        <v>38</v>
      </c>
      <c r="AG50" s="864" t="s">
        <v>38</v>
      </c>
      <c r="AH50" s="892">
        <v>1438</v>
      </c>
      <c r="AI50" s="866">
        <v>362</v>
      </c>
      <c r="AJ50" s="883" t="s">
        <v>38</v>
      </c>
      <c r="AK50" s="884" t="s">
        <v>38</v>
      </c>
      <c r="AL50" s="892">
        <v>0</v>
      </c>
      <c r="AM50" s="866">
        <v>0</v>
      </c>
      <c r="AN50" s="883" t="s">
        <v>38</v>
      </c>
      <c r="AO50" s="884" t="s">
        <v>38</v>
      </c>
      <c r="AP50" s="867">
        <v>141</v>
      </c>
      <c r="AQ50" s="868">
        <v>35.490196078431374</v>
      </c>
      <c r="AR50" s="82">
        <v>3</v>
      </c>
      <c r="AS50" s="148">
        <v>3</v>
      </c>
      <c r="AT50" s="665">
        <v>1.358695652173913E-3</v>
      </c>
      <c r="AU50" s="665">
        <v>1.358695652173913E-3</v>
      </c>
      <c r="AV50" s="131" t="s">
        <v>38</v>
      </c>
      <c r="AW50" s="132" t="s">
        <v>38</v>
      </c>
      <c r="AX50" s="91">
        <v>458</v>
      </c>
      <c r="AY50" s="90">
        <v>431.15</v>
      </c>
      <c r="AZ50" s="92" t="s">
        <v>38</v>
      </c>
      <c r="BA50" s="89" t="s">
        <v>38</v>
      </c>
      <c r="BB50" s="86">
        <v>458</v>
      </c>
      <c r="BC50" s="93">
        <v>431.15</v>
      </c>
      <c r="BD50" s="131" t="s">
        <v>38</v>
      </c>
      <c r="BE50" s="132" t="s">
        <v>38</v>
      </c>
      <c r="BF50" s="147">
        <v>0</v>
      </c>
      <c r="BG50" s="93"/>
      <c r="BH50" s="131" t="s">
        <v>38</v>
      </c>
      <c r="BI50" s="132" t="s">
        <v>38</v>
      </c>
      <c r="BJ50" s="87">
        <v>152.66666666666666</v>
      </c>
      <c r="BK50" s="795">
        <v>143.71666666666667</v>
      </c>
      <c r="BL50" s="82">
        <v>0</v>
      </c>
      <c r="BM50" s="148">
        <v>0</v>
      </c>
      <c r="BN50" s="665">
        <v>0</v>
      </c>
      <c r="BO50" s="665">
        <v>0</v>
      </c>
      <c r="BP50" s="131" t="s">
        <v>38</v>
      </c>
      <c r="BQ50" s="132" t="s">
        <v>38</v>
      </c>
      <c r="BR50" s="1069">
        <v>0</v>
      </c>
      <c r="BS50" s="1071">
        <v>0</v>
      </c>
      <c r="BT50" s="92" t="s">
        <v>38</v>
      </c>
      <c r="BU50" s="89" t="s">
        <v>38</v>
      </c>
      <c r="BV50" s="86">
        <v>0</v>
      </c>
      <c r="BW50" s="1109">
        <v>0</v>
      </c>
      <c r="BX50" s="131" t="s">
        <v>38</v>
      </c>
      <c r="BY50" s="132" t="s">
        <v>38</v>
      </c>
      <c r="BZ50" s="147">
        <v>0</v>
      </c>
      <c r="CA50" s="1109"/>
      <c r="CB50" s="131" t="s">
        <v>38</v>
      </c>
      <c r="CC50" s="132" t="s">
        <v>38</v>
      </c>
      <c r="CD50" s="87"/>
      <c r="CE50" s="87"/>
      <c r="CF50" s="94">
        <f t="shared" si="0"/>
        <v>24</v>
      </c>
      <c r="CG50" s="972">
        <f t="shared" si="0"/>
        <v>23.299999999999997</v>
      </c>
      <c r="CH50" s="665">
        <f t="shared" si="17"/>
        <v>2.7397260273972603E-3</v>
      </c>
      <c r="CI50" s="1065">
        <f t="shared" si="22"/>
        <v>2.6598173515981734E-3</v>
      </c>
      <c r="CJ50" s="92" t="s">
        <v>38</v>
      </c>
      <c r="CK50" s="89" t="s">
        <v>38</v>
      </c>
      <c r="CL50" s="86">
        <f t="shared" si="1"/>
        <v>3443</v>
      </c>
      <c r="CM50" s="96">
        <f t="shared" si="1"/>
        <v>2249.15</v>
      </c>
      <c r="CN50" s="97" t="s">
        <v>38</v>
      </c>
      <c r="CO50" s="89" t="s">
        <v>38</v>
      </c>
      <c r="CP50" s="86">
        <f t="shared" si="2"/>
        <v>3443</v>
      </c>
      <c r="CQ50" s="90">
        <f t="shared" si="2"/>
        <v>2249.15</v>
      </c>
      <c r="CR50" s="92" t="s">
        <v>38</v>
      </c>
      <c r="CS50" s="89" t="s">
        <v>38</v>
      </c>
      <c r="CT50" s="86">
        <f t="shared" si="3"/>
        <v>0</v>
      </c>
      <c r="CU50" s="90">
        <f t="shared" si="3"/>
        <v>0</v>
      </c>
      <c r="CV50" s="92" t="s">
        <v>38</v>
      </c>
      <c r="CW50" s="89" t="s">
        <v>38</v>
      </c>
      <c r="CX50" s="86">
        <f t="shared" si="4"/>
        <v>143.45833333333334</v>
      </c>
      <c r="CY50" s="1089">
        <f t="shared" si="5"/>
        <v>96.530042918454953</v>
      </c>
      <c r="CZ50" s="98">
        <f t="shared" si="6"/>
        <v>-0.70000000000000284</v>
      </c>
      <c r="DA50" s="634">
        <f t="shared" si="7"/>
        <v>-2.9166666666666785E-2</v>
      </c>
      <c r="DB50" s="883" t="s">
        <v>38</v>
      </c>
      <c r="DC50" s="974" t="s">
        <v>38</v>
      </c>
      <c r="DD50" s="95">
        <f t="shared" si="8"/>
        <v>-1193.8499999999999</v>
      </c>
      <c r="DE50" s="647">
        <f t="shared" si="9"/>
        <v>-0.34674702294510601</v>
      </c>
      <c r="DF50" s="99" t="s">
        <v>38</v>
      </c>
      <c r="DG50" s="100" t="s">
        <v>38</v>
      </c>
      <c r="DH50" s="95">
        <f t="shared" si="10"/>
        <v>-1193.8499999999999</v>
      </c>
      <c r="DI50" s="647">
        <f t="shared" si="11"/>
        <v>-0.34674702294510601</v>
      </c>
      <c r="DJ50" s="131" t="s">
        <v>38</v>
      </c>
      <c r="DK50" s="132" t="s">
        <v>38</v>
      </c>
      <c r="DL50" s="95">
        <f t="shared" si="12"/>
        <v>0</v>
      </c>
      <c r="DM50" s="634">
        <v>0</v>
      </c>
      <c r="DN50" s="95" t="s">
        <v>38</v>
      </c>
      <c r="DO50" s="101" t="s">
        <v>38</v>
      </c>
      <c r="DP50" s="103">
        <f t="shared" si="14"/>
        <v>-46.92829041487839</v>
      </c>
      <c r="DQ50" s="680">
        <f t="shared" si="15"/>
        <v>-0.32712139702500181</v>
      </c>
    </row>
    <row r="51" spans="1:121" x14ac:dyDescent="0.25">
      <c r="A51" s="1311"/>
      <c r="B51" s="1308" t="s">
        <v>51</v>
      </c>
      <c r="C51" s="1309"/>
      <c r="D51" s="120">
        <v>1565.6000000000001</v>
      </c>
      <c r="E51" s="111">
        <v>1561.1</v>
      </c>
      <c r="F51" s="111">
        <v>14.393807058996591</v>
      </c>
      <c r="G51" s="111">
        <v>14.344739405300109</v>
      </c>
      <c r="H51" s="112" t="s">
        <v>38</v>
      </c>
      <c r="I51" s="113" t="s">
        <v>38</v>
      </c>
      <c r="J51" s="114">
        <v>107830</v>
      </c>
      <c r="K51" s="77">
        <v>110418.03</v>
      </c>
      <c r="L51" s="115" t="s">
        <v>38</v>
      </c>
      <c r="M51" s="116" t="s">
        <v>38</v>
      </c>
      <c r="N51" s="117">
        <v>107830</v>
      </c>
      <c r="O51" s="117">
        <v>110418.03</v>
      </c>
      <c r="P51" s="112" t="s">
        <v>38</v>
      </c>
      <c r="Q51" s="113" t="s">
        <v>38</v>
      </c>
      <c r="R51" s="117">
        <v>0</v>
      </c>
      <c r="S51" s="118">
        <v>0</v>
      </c>
      <c r="T51" s="618" t="s">
        <v>38</v>
      </c>
      <c r="U51" s="113" t="s">
        <v>38</v>
      </c>
      <c r="V51" s="119">
        <v>68.874552887072042</v>
      </c>
      <c r="W51" s="119">
        <v>70.730914099032731</v>
      </c>
      <c r="X51" s="873">
        <v>1518.7</v>
      </c>
      <c r="Y51" s="874">
        <v>1477.7000000000003</v>
      </c>
      <c r="Z51" s="874">
        <v>13.83541801419344</v>
      </c>
      <c r="AA51" s="874">
        <v>13.44537050516815</v>
      </c>
      <c r="AB51" s="875" t="s">
        <v>38</v>
      </c>
      <c r="AC51" s="876" t="s">
        <v>38</v>
      </c>
      <c r="AD51" s="877">
        <v>104819</v>
      </c>
      <c r="AE51" s="874">
        <v>118108.01851567236</v>
      </c>
      <c r="AF51" s="878" t="s">
        <v>38</v>
      </c>
      <c r="AG51" s="879" t="s">
        <v>38</v>
      </c>
      <c r="AH51" s="880">
        <v>104819</v>
      </c>
      <c r="AI51" s="874">
        <v>118108.01851567236</v>
      </c>
      <c r="AJ51" s="875" t="s">
        <v>38</v>
      </c>
      <c r="AK51" s="876" t="s">
        <v>38</v>
      </c>
      <c r="AL51" s="880">
        <v>0</v>
      </c>
      <c r="AM51" s="874">
        <v>0</v>
      </c>
      <c r="AN51" s="875" t="s">
        <v>38</v>
      </c>
      <c r="AO51" s="876" t="s">
        <v>38</v>
      </c>
      <c r="AP51" s="881">
        <v>69</v>
      </c>
      <c r="AQ51" s="882">
        <v>79.92692597663418</v>
      </c>
      <c r="AR51" s="120">
        <v>1570.4</v>
      </c>
      <c r="AS51" s="111">
        <v>1567.8000000000002</v>
      </c>
      <c r="AT51" s="784">
        <v>0.14224637681159422</v>
      </c>
      <c r="AU51" s="784">
        <v>0.14201086956521741</v>
      </c>
      <c r="AV51" s="112" t="s">
        <v>38</v>
      </c>
      <c r="AW51" s="113" t="s">
        <v>38</v>
      </c>
      <c r="AX51" s="121">
        <v>110445.5</v>
      </c>
      <c r="AY51" s="122">
        <v>93402.15</v>
      </c>
      <c r="AZ51" s="115" t="s">
        <v>38</v>
      </c>
      <c r="BA51" s="116" t="s">
        <v>38</v>
      </c>
      <c r="BB51" s="117">
        <v>110445.5</v>
      </c>
      <c r="BC51" s="118">
        <v>93402.15</v>
      </c>
      <c r="BD51" s="112" t="s">
        <v>38</v>
      </c>
      <c r="BE51" s="113" t="s">
        <v>38</v>
      </c>
      <c r="BF51" s="117">
        <v>0</v>
      </c>
      <c r="BG51" s="118">
        <v>0</v>
      </c>
      <c r="BH51" s="112" t="s">
        <v>38</v>
      </c>
      <c r="BI51" s="113" t="s">
        <v>38</v>
      </c>
      <c r="BJ51" s="119">
        <v>70.32953387671931</v>
      </c>
      <c r="BK51" s="828">
        <v>59.575296593953297</v>
      </c>
      <c r="BL51" s="120">
        <v>1602.4</v>
      </c>
      <c r="BM51" s="111">
        <v>1586.6999999999998</v>
      </c>
      <c r="BN51" s="784">
        <v>0.1436241249809535</v>
      </c>
      <c r="BO51" s="784">
        <v>0.14221692405596537</v>
      </c>
      <c r="BP51" s="112" t="s">
        <v>38</v>
      </c>
      <c r="BQ51" s="113" t="s">
        <v>38</v>
      </c>
      <c r="BR51" s="1070">
        <v>123745</v>
      </c>
      <c r="BS51" s="1072">
        <v>102968.54000000001</v>
      </c>
      <c r="BT51" s="115" t="s">
        <v>38</v>
      </c>
      <c r="BU51" s="116" t="s">
        <v>38</v>
      </c>
      <c r="BV51" s="117">
        <v>123745</v>
      </c>
      <c r="BW51" s="1108">
        <v>102968.54000000001</v>
      </c>
      <c r="BX51" s="112" t="s">
        <v>38</v>
      </c>
      <c r="BY51" s="113" t="s">
        <v>38</v>
      </c>
      <c r="BZ51" s="117">
        <v>0</v>
      </c>
      <c r="CA51" s="1108"/>
      <c r="CB51" s="112" t="s">
        <v>38</v>
      </c>
      <c r="CC51" s="113" t="s">
        <v>38</v>
      </c>
      <c r="CD51" s="119">
        <v>77.224787818272588</v>
      </c>
      <c r="CE51" s="119">
        <v>64.894775319846232</v>
      </c>
      <c r="CF51" s="123">
        <f t="shared" si="0"/>
        <v>6257.1</v>
      </c>
      <c r="CG51" s="1153">
        <f t="shared" si="0"/>
        <v>6193.3000000000011</v>
      </c>
      <c r="CH51" s="784">
        <f>CF51/44102.6</f>
        <v>0.14187598917070651</v>
      </c>
      <c r="CI51" s="1060">
        <f>CG51/44102.6</f>
        <v>0.14042936244121665</v>
      </c>
      <c r="CJ51" s="115" t="s">
        <v>38</v>
      </c>
      <c r="CK51" s="116" t="s">
        <v>38</v>
      </c>
      <c r="CL51" s="117">
        <f t="shared" si="1"/>
        <v>446839.5</v>
      </c>
      <c r="CM51" s="124">
        <f t="shared" si="1"/>
        <v>424896.73851567239</v>
      </c>
      <c r="CN51" s="125" t="s">
        <v>38</v>
      </c>
      <c r="CO51" s="116" t="s">
        <v>38</v>
      </c>
      <c r="CP51" s="117">
        <f t="shared" si="2"/>
        <v>446839.5</v>
      </c>
      <c r="CQ51" s="118">
        <f t="shared" si="2"/>
        <v>424896.73851567239</v>
      </c>
      <c r="CR51" s="115" t="s">
        <v>38</v>
      </c>
      <c r="CS51" s="116" t="s">
        <v>38</v>
      </c>
      <c r="CT51" s="117">
        <f t="shared" si="3"/>
        <v>0</v>
      </c>
      <c r="CU51" s="118">
        <f t="shared" si="3"/>
        <v>0</v>
      </c>
      <c r="CV51" s="115" t="s">
        <v>38</v>
      </c>
      <c r="CW51" s="116" t="s">
        <v>38</v>
      </c>
      <c r="CX51" s="117">
        <f t="shared" si="4"/>
        <v>71.413194610921991</v>
      </c>
      <c r="CY51" s="1090">
        <f t="shared" si="5"/>
        <v>68.605870620779285</v>
      </c>
      <c r="CZ51" s="127">
        <f t="shared" si="6"/>
        <v>-63.799999999999272</v>
      </c>
      <c r="DA51" s="635">
        <f t="shared" si="7"/>
        <v>-1.0196416870435069E-2</v>
      </c>
      <c r="DB51" s="875" t="s">
        <v>38</v>
      </c>
      <c r="DC51" s="1030" t="s">
        <v>38</v>
      </c>
      <c r="DD51" s="76">
        <f t="shared" si="8"/>
        <v>-21942.76148432761</v>
      </c>
      <c r="DE51" s="648">
        <f t="shared" si="9"/>
        <v>-4.9106584096364821E-2</v>
      </c>
      <c r="DF51" s="125" t="s">
        <v>38</v>
      </c>
      <c r="DG51" s="128" t="s">
        <v>38</v>
      </c>
      <c r="DH51" s="76">
        <f t="shared" si="10"/>
        <v>-21942.76148432761</v>
      </c>
      <c r="DI51" s="648">
        <f t="shared" si="11"/>
        <v>-4.9106584096364821E-2</v>
      </c>
      <c r="DJ51" s="112" t="s">
        <v>38</v>
      </c>
      <c r="DK51" s="113" t="s">
        <v>38</v>
      </c>
      <c r="DL51" s="76">
        <f t="shared" si="12"/>
        <v>0</v>
      </c>
      <c r="DM51" s="635">
        <v>0</v>
      </c>
      <c r="DN51" s="76" t="s">
        <v>38</v>
      </c>
      <c r="DO51" s="129" t="s">
        <v>38</v>
      </c>
      <c r="DP51" s="130">
        <f t="shared" si="14"/>
        <v>-2.8073239901427058</v>
      </c>
      <c r="DQ51" s="681">
        <f t="shared" si="15"/>
        <v>-3.9310998554787403E-2</v>
      </c>
    </row>
    <row r="52" spans="1:121" x14ac:dyDescent="0.25">
      <c r="A52" s="1311"/>
      <c r="B52" s="80"/>
      <c r="C52" s="81" t="s">
        <v>39</v>
      </c>
      <c r="D52" s="82">
        <v>171.1</v>
      </c>
      <c r="E52" s="83">
        <v>175.7</v>
      </c>
      <c r="F52" s="83">
        <v>7.9249652616952284</v>
      </c>
      <c r="G52" s="83">
        <v>8.1375822139879581</v>
      </c>
      <c r="H52" s="131" t="s">
        <v>38</v>
      </c>
      <c r="I52" s="132" t="s">
        <v>38</v>
      </c>
      <c r="J52" s="86">
        <v>19131</v>
      </c>
      <c r="K52" s="87">
        <v>19663.48</v>
      </c>
      <c r="L52" s="88" t="s">
        <v>38</v>
      </c>
      <c r="M52" s="89" t="s">
        <v>38</v>
      </c>
      <c r="N52" s="86">
        <v>19131</v>
      </c>
      <c r="O52" s="93">
        <v>19663.48</v>
      </c>
      <c r="P52" s="131" t="s">
        <v>38</v>
      </c>
      <c r="Q52" s="132" t="s">
        <v>38</v>
      </c>
      <c r="R52" s="86">
        <v>0</v>
      </c>
      <c r="S52" s="90">
        <v>0</v>
      </c>
      <c r="T52" s="135" t="s">
        <v>38</v>
      </c>
      <c r="U52" s="132" t="s">
        <v>38</v>
      </c>
      <c r="V52" s="87">
        <v>111.81180596142607</v>
      </c>
      <c r="W52" s="87">
        <v>111.91508252703473</v>
      </c>
      <c r="X52" s="857">
        <v>178.9</v>
      </c>
      <c r="Y52" s="858">
        <v>178.6</v>
      </c>
      <c r="Z52" s="858">
        <v>8.1913919413919416</v>
      </c>
      <c r="AA52" s="858">
        <v>8.177655677655677</v>
      </c>
      <c r="AB52" s="883" t="s">
        <v>38</v>
      </c>
      <c r="AC52" s="884" t="s">
        <v>38</v>
      </c>
      <c r="AD52" s="861">
        <v>19564</v>
      </c>
      <c r="AE52" s="862">
        <v>23549.10774411212</v>
      </c>
      <c r="AF52" s="863" t="s">
        <v>38</v>
      </c>
      <c r="AG52" s="864" t="s">
        <v>38</v>
      </c>
      <c r="AH52" s="865">
        <v>19564</v>
      </c>
      <c r="AI52" s="866">
        <v>23549.10774411212</v>
      </c>
      <c r="AJ52" s="883" t="s">
        <v>38</v>
      </c>
      <c r="AK52" s="884" t="s">
        <v>38</v>
      </c>
      <c r="AL52" s="865">
        <v>0</v>
      </c>
      <c r="AM52" s="862">
        <v>0</v>
      </c>
      <c r="AN52" s="883" t="s">
        <v>38</v>
      </c>
      <c r="AO52" s="884" t="s">
        <v>38</v>
      </c>
      <c r="AP52" s="867">
        <v>109</v>
      </c>
      <c r="AQ52" s="868">
        <v>131.85390674194917</v>
      </c>
      <c r="AR52" s="82">
        <v>213.4</v>
      </c>
      <c r="AS52" s="83">
        <v>213.5</v>
      </c>
      <c r="AT52" s="665">
        <v>9.6648550724637683E-2</v>
      </c>
      <c r="AU52" s="665">
        <v>9.6693840579710144E-2</v>
      </c>
      <c r="AV52" s="131" t="s">
        <v>38</v>
      </c>
      <c r="AW52" s="132" t="s">
        <v>38</v>
      </c>
      <c r="AX52" s="91">
        <v>20816.400000000001</v>
      </c>
      <c r="AY52" s="90">
        <v>19444.810000000001</v>
      </c>
      <c r="AZ52" s="92" t="s">
        <v>38</v>
      </c>
      <c r="BA52" s="89" t="s">
        <v>38</v>
      </c>
      <c r="BB52" s="86">
        <v>20816.400000000001</v>
      </c>
      <c r="BC52" s="93">
        <v>19444.810000000001</v>
      </c>
      <c r="BD52" s="131" t="s">
        <v>38</v>
      </c>
      <c r="BE52" s="132" t="s">
        <v>38</v>
      </c>
      <c r="BF52" s="86">
        <v>0</v>
      </c>
      <c r="BG52" s="90"/>
      <c r="BH52" s="131" t="s">
        <v>38</v>
      </c>
      <c r="BI52" s="132" t="s">
        <v>38</v>
      </c>
      <c r="BJ52" s="87">
        <v>97.546391752577321</v>
      </c>
      <c r="BK52" s="795">
        <v>91.076393442622958</v>
      </c>
      <c r="BL52" s="82">
        <v>182.8</v>
      </c>
      <c r="BM52" s="83">
        <v>176.4</v>
      </c>
      <c r="BN52" s="665">
        <v>8.2752376641014036E-2</v>
      </c>
      <c r="BO52" s="665">
        <v>7.9855138071525583E-2</v>
      </c>
      <c r="BP52" s="131" t="s">
        <v>38</v>
      </c>
      <c r="BQ52" s="132" t="s">
        <v>38</v>
      </c>
      <c r="BR52" s="1069">
        <v>23729.200000000001</v>
      </c>
      <c r="BS52" s="1071">
        <v>20879.989999999998</v>
      </c>
      <c r="BT52" s="92" t="s">
        <v>38</v>
      </c>
      <c r="BU52" s="89" t="s">
        <v>38</v>
      </c>
      <c r="BV52" s="86">
        <v>23729.200000000001</v>
      </c>
      <c r="BW52" s="1109">
        <v>20879.989999999998</v>
      </c>
      <c r="BX52" s="131" t="s">
        <v>38</v>
      </c>
      <c r="BY52" s="132" t="s">
        <v>38</v>
      </c>
      <c r="BZ52" s="86">
        <v>0</v>
      </c>
      <c r="CA52" s="757"/>
      <c r="CB52" s="131" t="s">
        <v>38</v>
      </c>
      <c r="CC52" s="132" t="s">
        <v>38</v>
      </c>
      <c r="CD52" s="87">
        <v>129.80962800875272</v>
      </c>
      <c r="CE52" s="87">
        <v>118.3672902494331</v>
      </c>
      <c r="CF52" s="94">
        <f t="shared" si="0"/>
        <v>746.2</v>
      </c>
      <c r="CG52" s="972">
        <f t="shared" si="0"/>
        <v>744.2</v>
      </c>
      <c r="CH52" s="665">
        <f t="shared" si="17"/>
        <v>8.5182648401826488E-2</v>
      </c>
      <c r="CI52" s="1065">
        <f t="shared" ref="CI52:CI56" si="23">CG52/8760</f>
        <v>8.4954337899543389E-2</v>
      </c>
      <c r="CJ52" s="92" t="s">
        <v>38</v>
      </c>
      <c r="CK52" s="89" t="s">
        <v>38</v>
      </c>
      <c r="CL52" s="86">
        <f t="shared" si="1"/>
        <v>83240.600000000006</v>
      </c>
      <c r="CM52" s="96">
        <f t="shared" si="1"/>
        <v>83537.387744112115</v>
      </c>
      <c r="CN52" s="97" t="s">
        <v>38</v>
      </c>
      <c r="CO52" s="89" t="s">
        <v>38</v>
      </c>
      <c r="CP52" s="86">
        <f t="shared" si="2"/>
        <v>83240.600000000006</v>
      </c>
      <c r="CQ52" s="90">
        <f t="shared" si="2"/>
        <v>83537.387744112115</v>
      </c>
      <c r="CR52" s="92" t="s">
        <v>38</v>
      </c>
      <c r="CS52" s="89" t="s">
        <v>38</v>
      </c>
      <c r="CT52" s="86">
        <f t="shared" si="3"/>
        <v>0</v>
      </c>
      <c r="CU52" s="90">
        <f t="shared" si="3"/>
        <v>0</v>
      </c>
      <c r="CV52" s="92" t="s">
        <v>38</v>
      </c>
      <c r="CW52" s="89" t="s">
        <v>38</v>
      </c>
      <c r="CX52" s="86">
        <f t="shared" si="4"/>
        <v>111.55266684534978</v>
      </c>
      <c r="CY52" s="1089">
        <f t="shared" si="5"/>
        <v>112.25126007002433</v>
      </c>
      <c r="CZ52" s="98">
        <f t="shared" si="6"/>
        <v>-2</v>
      </c>
      <c r="DA52" s="634">
        <f t="shared" si="7"/>
        <v>-2.6802465826856071E-3</v>
      </c>
      <c r="DB52" s="883" t="s">
        <v>38</v>
      </c>
      <c r="DC52" s="974" t="s">
        <v>38</v>
      </c>
      <c r="DD52" s="95">
        <f t="shared" si="8"/>
        <v>296.78774411210907</v>
      </c>
      <c r="DE52" s="647">
        <f t="shared" si="9"/>
        <v>3.5654205293103249E-3</v>
      </c>
      <c r="DF52" s="99" t="s">
        <v>38</v>
      </c>
      <c r="DG52" s="100" t="s">
        <v>38</v>
      </c>
      <c r="DH52" s="95">
        <f t="shared" si="10"/>
        <v>296.78774411210907</v>
      </c>
      <c r="DI52" s="647">
        <f t="shared" si="11"/>
        <v>3.5654205293103249E-3</v>
      </c>
      <c r="DJ52" s="131" t="s">
        <v>38</v>
      </c>
      <c r="DK52" s="132" t="s">
        <v>38</v>
      </c>
      <c r="DL52" s="95">
        <f t="shared" si="12"/>
        <v>0</v>
      </c>
      <c r="DM52" s="634">
        <v>0</v>
      </c>
      <c r="DN52" s="95" t="s">
        <v>38</v>
      </c>
      <c r="DO52" s="101" t="s">
        <v>38</v>
      </c>
      <c r="DP52" s="103">
        <f t="shared" si="14"/>
        <v>0.69859322467455343</v>
      </c>
      <c r="DQ52" s="680">
        <f t="shared" si="15"/>
        <v>6.262452027642181E-3</v>
      </c>
    </row>
    <row r="53" spans="1:121" x14ac:dyDescent="0.25">
      <c r="A53" s="1311"/>
      <c r="B53" s="133"/>
      <c r="C53" s="81" t="s">
        <v>40</v>
      </c>
      <c r="D53" s="82">
        <v>595.6</v>
      </c>
      <c r="E53" s="83">
        <v>603.70000000000005</v>
      </c>
      <c r="F53" s="83">
        <v>27.586845761926821</v>
      </c>
      <c r="G53" s="83">
        <v>27.960291801760071</v>
      </c>
      <c r="H53" s="131" t="s">
        <v>38</v>
      </c>
      <c r="I53" s="132" t="s">
        <v>38</v>
      </c>
      <c r="J53" s="86">
        <v>38051</v>
      </c>
      <c r="K53" s="87">
        <v>40624.18</v>
      </c>
      <c r="L53" s="92" t="s">
        <v>38</v>
      </c>
      <c r="M53" s="89" t="s">
        <v>38</v>
      </c>
      <c r="N53" s="86">
        <v>38051</v>
      </c>
      <c r="O53" s="106">
        <v>40624.18</v>
      </c>
      <c r="P53" s="131" t="s">
        <v>38</v>
      </c>
      <c r="Q53" s="132" t="s">
        <v>38</v>
      </c>
      <c r="R53" s="86">
        <v>0</v>
      </c>
      <c r="S53" s="90">
        <v>0</v>
      </c>
      <c r="T53" s="135" t="s">
        <v>38</v>
      </c>
      <c r="U53" s="132" t="s">
        <v>38</v>
      </c>
      <c r="V53" s="87">
        <v>63.886836803223638</v>
      </c>
      <c r="W53" s="87">
        <v>67.291999337419242</v>
      </c>
      <c r="X53" s="857">
        <v>601.6</v>
      </c>
      <c r="Y53" s="858">
        <v>598</v>
      </c>
      <c r="Z53" s="858">
        <v>27.545787545787547</v>
      </c>
      <c r="AA53" s="858">
        <v>27.380952380952383</v>
      </c>
      <c r="AB53" s="883" t="s">
        <v>38</v>
      </c>
      <c r="AC53" s="884" t="s">
        <v>38</v>
      </c>
      <c r="AD53" s="861">
        <v>39199</v>
      </c>
      <c r="AE53" s="862">
        <v>44296</v>
      </c>
      <c r="AF53" s="863" t="s">
        <v>38</v>
      </c>
      <c r="AG53" s="864" t="s">
        <v>38</v>
      </c>
      <c r="AH53" s="865">
        <v>39199</v>
      </c>
      <c r="AI53" s="871">
        <v>44296</v>
      </c>
      <c r="AJ53" s="883" t="s">
        <v>38</v>
      </c>
      <c r="AK53" s="884" t="s">
        <v>38</v>
      </c>
      <c r="AL53" s="865">
        <v>0</v>
      </c>
      <c r="AM53" s="862">
        <v>0</v>
      </c>
      <c r="AN53" s="883" t="s">
        <v>38</v>
      </c>
      <c r="AO53" s="884" t="s">
        <v>38</v>
      </c>
      <c r="AP53" s="867">
        <v>65</v>
      </c>
      <c r="AQ53" s="868">
        <v>74.073578595317727</v>
      </c>
      <c r="AR53" s="82">
        <v>609.20000000000005</v>
      </c>
      <c r="AS53" s="83">
        <v>610.70000000000005</v>
      </c>
      <c r="AT53" s="665">
        <v>0.2759057971014493</v>
      </c>
      <c r="AU53" s="665">
        <v>0.27658514492753628</v>
      </c>
      <c r="AV53" s="131" t="s">
        <v>38</v>
      </c>
      <c r="AW53" s="132" t="s">
        <v>38</v>
      </c>
      <c r="AX53" s="91">
        <v>45920.600000000006</v>
      </c>
      <c r="AY53" s="90">
        <v>38022.17</v>
      </c>
      <c r="AZ53" s="92" t="s">
        <v>38</v>
      </c>
      <c r="BA53" s="89" t="s">
        <v>38</v>
      </c>
      <c r="BB53" s="86">
        <v>45920.600000000006</v>
      </c>
      <c r="BC53" s="106">
        <v>38022.17</v>
      </c>
      <c r="BD53" s="131" t="s">
        <v>38</v>
      </c>
      <c r="BE53" s="132" t="s">
        <v>38</v>
      </c>
      <c r="BF53" s="86">
        <v>0</v>
      </c>
      <c r="BG53" s="90"/>
      <c r="BH53" s="131" t="s">
        <v>38</v>
      </c>
      <c r="BI53" s="132" t="s">
        <v>38</v>
      </c>
      <c r="BJ53" s="87">
        <v>75.378529218647415</v>
      </c>
      <c r="BK53" s="795">
        <v>62.259980350417543</v>
      </c>
      <c r="BL53" s="82">
        <v>613.79999999999995</v>
      </c>
      <c r="BM53" s="83">
        <v>614.9</v>
      </c>
      <c r="BN53" s="665">
        <v>0.27786328655500225</v>
      </c>
      <c r="BO53" s="665">
        <v>0.2783612494341331</v>
      </c>
      <c r="BP53" s="131" t="s">
        <v>38</v>
      </c>
      <c r="BQ53" s="132" t="s">
        <v>38</v>
      </c>
      <c r="BR53" s="1069">
        <v>43554.5</v>
      </c>
      <c r="BS53" s="1071">
        <v>32918.299999999996</v>
      </c>
      <c r="BT53" s="92" t="s">
        <v>38</v>
      </c>
      <c r="BU53" s="89" t="s">
        <v>38</v>
      </c>
      <c r="BV53" s="86">
        <v>43554.5</v>
      </c>
      <c r="BW53" s="757">
        <v>32918.299999999996</v>
      </c>
      <c r="BX53" s="131" t="s">
        <v>38</v>
      </c>
      <c r="BY53" s="132" t="s">
        <v>38</v>
      </c>
      <c r="BZ53" s="86">
        <v>0</v>
      </c>
      <c r="CA53" s="757"/>
      <c r="CB53" s="131" t="s">
        <v>38</v>
      </c>
      <c r="CC53" s="132" t="s">
        <v>38</v>
      </c>
      <c r="CD53" s="87">
        <v>70.958781362007173</v>
      </c>
      <c r="CE53" s="87">
        <v>53.534395836721416</v>
      </c>
      <c r="CF53" s="94">
        <f t="shared" si="0"/>
        <v>2420.1999999999998</v>
      </c>
      <c r="CG53" s="972">
        <f t="shared" si="0"/>
        <v>2427.3000000000002</v>
      </c>
      <c r="CH53" s="665">
        <f t="shared" si="17"/>
        <v>0.27627853881278536</v>
      </c>
      <c r="CI53" s="1065">
        <f t="shared" si="23"/>
        <v>0.27708904109589044</v>
      </c>
      <c r="CJ53" s="92" t="s">
        <v>38</v>
      </c>
      <c r="CK53" s="89" t="s">
        <v>38</v>
      </c>
      <c r="CL53" s="86">
        <f t="shared" si="1"/>
        <v>166725.1</v>
      </c>
      <c r="CM53" s="96">
        <f t="shared" si="1"/>
        <v>155860.65</v>
      </c>
      <c r="CN53" s="97" t="s">
        <v>38</v>
      </c>
      <c r="CO53" s="89" t="s">
        <v>38</v>
      </c>
      <c r="CP53" s="86">
        <f t="shared" si="2"/>
        <v>166725.1</v>
      </c>
      <c r="CQ53" s="90">
        <f t="shared" si="2"/>
        <v>155860.65</v>
      </c>
      <c r="CR53" s="92" t="s">
        <v>38</v>
      </c>
      <c r="CS53" s="89" t="s">
        <v>38</v>
      </c>
      <c r="CT53" s="86">
        <f t="shared" si="3"/>
        <v>0</v>
      </c>
      <c r="CU53" s="90">
        <f t="shared" si="3"/>
        <v>0</v>
      </c>
      <c r="CV53" s="92" t="s">
        <v>38</v>
      </c>
      <c r="CW53" s="89" t="s">
        <v>38</v>
      </c>
      <c r="CX53" s="86">
        <f t="shared" si="4"/>
        <v>68.888976117676236</v>
      </c>
      <c r="CY53" s="1089">
        <f t="shared" si="5"/>
        <v>64.211531331108631</v>
      </c>
      <c r="CZ53" s="98">
        <f t="shared" si="6"/>
        <v>7.1000000000003638</v>
      </c>
      <c r="DA53" s="634">
        <f t="shared" si="7"/>
        <v>2.9336418477813255E-3</v>
      </c>
      <c r="DB53" s="883" t="s">
        <v>38</v>
      </c>
      <c r="DC53" s="974" t="s">
        <v>38</v>
      </c>
      <c r="DD53" s="95">
        <f t="shared" si="8"/>
        <v>-10864.450000000012</v>
      </c>
      <c r="DE53" s="647">
        <f t="shared" si="9"/>
        <v>-6.5163853552944406E-2</v>
      </c>
      <c r="DF53" s="99" t="s">
        <v>38</v>
      </c>
      <c r="DG53" s="100" t="s">
        <v>38</v>
      </c>
      <c r="DH53" s="95">
        <f t="shared" si="10"/>
        <v>-10864.450000000012</v>
      </c>
      <c r="DI53" s="647">
        <f t="shared" si="11"/>
        <v>-6.5163853552944406E-2</v>
      </c>
      <c r="DJ53" s="131" t="s">
        <v>38</v>
      </c>
      <c r="DK53" s="132" t="s">
        <v>38</v>
      </c>
      <c r="DL53" s="95">
        <f t="shared" si="12"/>
        <v>0</v>
      </c>
      <c r="DM53" s="634">
        <v>0</v>
      </c>
      <c r="DN53" s="95" t="s">
        <v>38</v>
      </c>
      <c r="DO53" s="101" t="s">
        <v>38</v>
      </c>
      <c r="DP53" s="103">
        <f t="shared" si="14"/>
        <v>-4.6774447865676052</v>
      </c>
      <c r="DQ53" s="680">
        <f t="shared" si="15"/>
        <v>-6.7898306088590835E-2</v>
      </c>
    </row>
    <row r="54" spans="1:121" x14ac:dyDescent="0.25">
      <c r="A54" s="1311"/>
      <c r="B54" s="145"/>
      <c r="C54" s="108" t="s">
        <v>41</v>
      </c>
      <c r="D54" s="82">
        <v>216</v>
      </c>
      <c r="E54" s="83">
        <v>199</v>
      </c>
      <c r="F54" s="83">
        <v>10.004631773969431</v>
      </c>
      <c r="G54" s="83">
        <v>9.2185919407132921</v>
      </c>
      <c r="H54" s="131" t="s">
        <v>38</v>
      </c>
      <c r="I54" s="132" t="s">
        <v>38</v>
      </c>
      <c r="J54" s="86">
        <v>32562</v>
      </c>
      <c r="K54" s="87">
        <v>30270.41</v>
      </c>
      <c r="L54" s="92" t="s">
        <v>38</v>
      </c>
      <c r="M54" s="89" t="s">
        <v>38</v>
      </c>
      <c r="N54" s="86">
        <v>32562</v>
      </c>
      <c r="O54" s="90">
        <v>30270.41</v>
      </c>
      <c r="P54" s="131" t="s">
        <v>38</v>
      </c>
      <c r="Q54" s="132" t="s">
        <v>38</v>
      </c>
      <c r="R54" s="86">
        <v>0</v>
      </c>
      <c r="S54" s="90">
        <v>0</v>
      </c>
      <c r="T54" s="135" t="s">
        <v>38</v>
      </c>
      <c r="U54" s="132" t="s">
        <v>38</v>
      </c>
      <c r="V54" s="87">
        <v>150.75</v>
      </c>
      <c r="W54" s="87">
        <v>152.11261306532663</v>
      </c>
      <c r="X54" s="857">
        <v>190.1</v>
      </c>
      <c r="Y54" s="872">
        <v>160.1</v>
      </c>
      <c r="Z54" s="858">
        <v>8.7042124542124544</v>
      </c>
      <c r="AA54" s="858">
        <v>7.3305860805860812</v>
      </c>
      <c r="AB54" s="883" t="s">
        <v>38</v>
      </c>
      <c r="AC54" s="884" t="s">
        <v>38</v>
      </c>
      <c r="AD54" s="861">
        <v>28187</v>
      </c>
      <c r="AE54" s="862">
        <v>30671.620474828167</v>
      </c>
      <c r="AF54" s="863" t="s">
        <v>38</v>
      </c>
      <c r="AG54" s="864" t="s">
        <v>38</v>
      </c>
      <c r="AH54" s="865">
        <v>28187</v>
      </c>
      <c r="AI54" s="862">
        <v>30671.620474828167</v>
      </c>
      <c r="AJ54" s="883" t="s">
        <v>38</v>
      </c>
      <c r="AK54" s="884" t="s">
        <v>38</v>
      </c>
      <c r="AL54" s="865">
        <v>0</v>
      </c>
      <c r="AM54" s="862">
        <v>0</v>
      </c>
      <c r="AN54" s="883" t="s">
        <v>38</v>
      </c>
      <c r="AO54" s="884" t="s">
        <v>38</v>
      </c>
      <c r="AP54" s="867">
        <v>148</v>
      </c>
      <c r="AQ54" s="868">
        <v>191.57789178531024</v>
      </c>
      <c r="AR54" s="82">
        <v>124.8</v>
      </c>
      <c r="AS54" s="83">
        <v>125.7</v>
      </c>
      <c r="AT54" s="665">
        <v>5.6521739130434782E-2</v>
      </c>
      <c r="AU54" s="665">
        <v>5.6929347826086961E-2</v>
      </c>
      <c r="AV54" s="131" t="s">
        <v>38</v>
      </c>
      <c r="AW54" s="132" t="s">
        <v>38</v>
      </c>
      <c r="AX54" s="91">
        <v>24276</v>
      </c>
      <c r="AY54" s="90">
        <v>22001.32</v>
      </c>
      <c r="AZ54" s="92" t="s">
        <v>38</v>
      </c>
      <c r="BA54" s="89" t="s">
        <v>38</v>
      </c>
      <c r="BB54" s="86">
        <v>24276</v>
      </c>
      <c r="BC54" s="90">
        <v>22001.32</v>
      </c>
      <c r="BD54" s="131" t="s">
        <v>38</v>
      </c>
      <c r="BE54" s="132" t="s">
        <v>38</v>
      </c>
      <c r="BF54" s="86">
        <v>0</v>
      </c>
      <c r="BG54" s="90"/>
      <c r="BH54" s="131" t="s">
        <v>38</v>
      </c>
      <c r="BI54" s="132" t="s">
        <v>38</v>
      </c>
      <c r="BJ54" s="87">
        <v>194.51923076923077</v>
      </c>
      <c r="BK54" s="795">
        <v>175.03038981702466</v>
      </c>
      <c r="BL54" s="82">
        <v>171.3</v>
      </c>
      <c r="BM54" s="83">
        <v>171.3</v>
      </c>
      <c r="BN54" s="665">
        <v>7.7546401086464475E-2</v>
      </c>
      <c r="BO54" s="665">
        <v>7.7546401086464475E-2</v>
      </c>
      <c r="BP54" s="131" t="s">
        <v>38</v>
      </c>
      <c r="BQ54" s="132" t="s">
        <v>38</v>
      </c>
      <c r="BR54" s="1069">
        <v>32054</v>
      </c>
      <c r="BS54" s="1071">
        <v>30647.24</v>
      </c>
      <c r="BT54" s="92" t="s">
        <v>38</v>
      </c>
      <c r="BU54" s="89" t="s">
        <v>38</v>
      </c>
      <c r="BV54" s="86">
        <v>32054</v>
      </c>
      <c r="BW54" s="757">
        <v>30647.24</v>
      </c>
      <c r="BX54" s="131" t="s">
        <v>38</v>
      </c>
      <c r="BY54" s="132" t="s">
        <v>38</v>
      </c>
      <c r="BZ54" s="86">
        <v>0</v>
      </c>
      <c r="CA54" s="757"/>
      <c r="CB54" s="131" t="s">
        <v>38</v>
      </c>
      <c r="CC54" s="132" t="s">
        <v>38</v>
      </c>
      <c r="CD54" s="87">
        <v>187.12200817279626</v>
      </c>
      <c r="CE54" s="87">
        <v>178.90974897840047</v>
      </c>
      <c r="CF54" s="94">
        <f t="shared" si="0"/>
        <v>702.2</v>
      </c>
      <c r="CG54" s="972">
        <f t="shared" si="0"/>
        <v>656.1</v>
      </c>
      <c r="CH54" s="665">
        <f t="shared" si="17"/>
        <v>8.0159817351598175E-2</v>
      </c>
      <c r="CI54" s="1065">
        <f t="shared" si="23"/>
        <v>7.4897260273972602E-2</v>
      </c>
      <c r="CJ54" s="92" t="s">
        <v>38</v>
      </c>
      <c r="CK54" s="89" t="s">
        <v>38</v>
      </c>
      <c r="CL54" s="86">
        <f t="shared" si="1"/>
        <v>117079</v>
      </c>
      <c r="CM54" s="96">
        <f t="shared" si="1"/>
        <v>113590.59047482818</v>
      </c>
      <c r="CN54" s="97" t="s">
        <v>38</v>
      </c>
      <c r="CO54" s="89" t="s">
        <v>38</v>
      </c>
      <c r="CP54" s="86">
        <f t="shared" si="2"/>
        <v>117079</v>
      </c>
      <c r="CQ54" s="90">
        <f t="shared" si="2"/>
        <v>113590.59047482818</v>
      </c>
      <c r="CR54" s="92" t="s">
        <v>38</v>
      </c>
      <c r="CS54" s="89" t="s">
        <v>38</v>
      </c>
      <c r="CT54" s="86">
        <f t="shared" si="3"/>
        <v>0</v>
      </c>
      <c r="CU54" s="90">
        <f t="shared" si="3"/>
        <v>0</v>
      </c>
      <c r="CV54" s="92" t="s">
        <v>38</v>
      </c>
      <c r="CW54" s="89" t="s">
        <v>38</v>
      </c>
      <c r="CX54" s="86">
        <f t="shared" si="4"/>
        <v>166.73170037026486</v>
      </c>
      <c r="CY54" s="1089">
        <f t="shared" si="5"/>
        <v>173.1299961512394</v>
      </c>
      <c r="CZ54" s="98">
        <f t="shared" si="6"/>
        <v>-46.100000000000023</v>
      </c>
      <c r="DA54" s="634">
        <f t="shared" si="7"/>
        <v>-6.5650811734548592E-2</v>
      </c>
      <c r="DB54" s="883" t="s">
        <v>38</v>
      </c>
      <c r="DC54" s="974" t="s">
        <v>38</v>
      </c>
      <c r="DD54" s="95">
        <f t="shared" si="8"/>
        <v>-3488.4095251718245</v>
      </c>
      <c r="DE54" s="647">
        <f t="shared" si="9"/>
        <v>-2.9795347800816753E-2</v>
      </c>
      <c r="DF54" s="99" t="s">
        <v>38</v>
      </c>
      <c r="DG54" s="100" t="s">
        <v>38</v>
      </c>
      <c r="DH54" s="95">
        <f t="shared" si="10"/>
        <v>-3488.4095251718245</v>
      </c>
      <c r="DI54" s="647">
        <f t="shared" si="11"/>
        <v>-2.9795347800816753E-2</v>
      </c>
      <c r="DJ54" s="131" t="s">
        <v>38</v>
      </c>
      <c r="DK54" s="132" t="s">
        <v>38</v>
      </c>
      <c r="DL54" s="95">
        <f t="shared" si="12"/>
        <v>0</v>
      </c>
      <c r="DM54" s="634">
        <v>0</v>
      </c>
      <c r="DN54" s="138" t="s">
        <v>38</v>
      </c>
      <c r="DO54" s="463" t="s">
        <v>38</v>
      </c>
      <c r="DP54" s="103">
        <f t="shared" si="14"/>
        <v>6.3982957809745358</v>
      </c>
      <c r="DQ54" s="680">
        <f t="shared" si="15"/>
        <v>3.8374800753340217E-2</v>
      </c>
    </row>
    <row r="55" spans="1:121" x14ac:dyDescent="0.25">
      <c r="A55" s="1311"/>
      <c r="B55" s="145"/>
      <c r="C55" s="108" t="s">
        <v>42</v>
      </c>
      <c r="D55" s="82">
        <v>134.4</v>
      </c>
      <c r="E55" s="83">
        <v>134.30000000000001</v>
      </c>
      <c r="F55" s="83">
        <v>6.225104214914313</v>
      </c>
      <c r="G55" s="83">
        <v>6.222176933765633</v>
      </c>
      <c r="H55" s="131" t="s">
        <v>38</v>
      </c>
      <c r="I55" s="132" t="s">
        <v>38</v>
      </c>
      <c r="J55" s="86">
        <v>5896</v>
      </c>
      <c r="K55" s="87">
        <v>6186.01</v>
      </c>
      <c r="L55" s="92" t="s">
        <v>38</v>
      </c>
      <c r="M55" s="89" t="s">
        <v>38</v>
      </c>
      <c r="N55" s="86">
        <v>5896</v>
      </c>
      <c r="O55" s="90">
        <v>6186.01</v>
      </c>
      <c r="P55" s="131" t="s">
        <v>38</v>
      </c>
      <c r="Q55" s="132" t="s">
        <v>38</v>
      </c>
      <c r="R55" s="86">
        <v>0</v>
      </c>
      <c r="S55" s="90">
        <v>0</v>
      </c>
      <c r="T55" s="135" t="s">
        <v>38</v>
      </c>
      <c r="U55" s="132" t="s">
        <v>38</v>
      </c>
      <c r="V55" s="87">
        <v>43.86904761904762</v>
      </c>
      <c r="W55" s="87">
        <v>46.061131794489945</v>
      </c>
      <c r="X55" s="857">
        <v>133.80000000000001</v>
      </c>
      <c r="Y55" s="858">
        <v>133.4</v>
      </c>
      <c r="Z55" s="858">
        <v>6.1263736263736268</v>
      </c>
      <c r="AA55" s="858">
        <v>6.1080586080586086</v>
      </c>
      <c r="AB55" s="883" t="s">
        <v>38</v>
      </c>
      <c r="AC55" s="884" t="s">
        <v>38</v>
      </c>
      <c r="AD55" s="861">
        <v>5840</v>
      </c>
      <c r="AE55" s="862">
        <v>7449.2902967320661</v>
      </c>
      <c r="AF55" s="863" t="s">
        <v>38</v>
      </c>
      <c r="AG55" s="864" t="s">
        <v>38</v>
      </c>
      <c r="AH55" s="865">
        <v>5840</v>
      </c>
      <c r="AI55" s="862">
        <v>7449.2902967320661</v>
      </c>
      <c r="AJ55" s="883" t="s">
        <v>38</v>
      </c>
      <c r="AK55" s="884" t="s">
        <v>38</v>
      </c>
      <c r="AL55" s="865">
        <v>0</v>
      </c>
      <c r="AM55" s="862">
        <v>0</v>
      </c>
      <c r="AN55" s="883" t="s">
        <v>38</v>
      </c>
      <c r="AO55" s="884" t="s">
        <v>38</v>
      </c>
      <c r="AP55" s="867">
        <v>44</v>
      </c>
      <c r="AQ55" s="868">
        <v>55.841756347316831</v>
      </c>
      <c r="AR55" s="82">
        <v>135.30000000000001</v>
      </c>
      <c r="AS55" s="83">
        <v>134.30000000000001</v>
      </c>
      <c r="AT55" s="665">
        <v>6.1277173913043485E-2</v>
      </c>
      <c r="AU55" s="665">
        <v>6.0824275362318846E-2</v>
      </c>
      <c r="AV55" s="131" t="s">
        <v>38</v>
      </c>
      <c r="AW55" s="132" t="s">
        <v>38</v>
      </c>
      <c r="AX55" s="91">
        <v>6355.8</v>
      </c>
      <c r="AY55" s="90">
        <v>4642.7700000000004</v>
      </c>
      <c r="AZ55" s="92" t="s">
        <v>38</v>
      </c>
      <c r="BA55" s="89" t="s">
        <v>38</v>
      </c>
      <c r="BB55" s="86">
        <v>6355.8</v>
      </c>
      <c r="BC55" s="90">
        <v>4642.7700000000004</v>
      </c>
      <c r="BD55" s="131" t="s">
        <v>38</v>
      </c>
      <c r="BE55" s="132" t="s">
        <v>38</v>
      </c>
      <c r="BF55" s="86">
        <v>0</v>
      </c>
      <c r="BG55" s="90"/>
      <c r="BH55" s="131" t="s">
        <v>38</v>
      </c>
      <c r="BI55" s="132" t="s">
        <v>38</v>
      </c>
      <c r="BJ55" s="87">
        <v>46.975609756097562</v>
      </c>
      <c r="BK55" s="795">
        <v>34.570141474311242</v>
      </c>
      <c r="BL55" s="82">
        <v>134.4</v>
      </c>
      <c r="BM55" s="83">
        <v>134.30000000000001</v>
      </c>
      <c r="BN55" s="665">
        <v>6.0842009959257586E-2</v>
      </c>
      <c r="BO55" s="665">
        <v>6.0796740606609334E-2</v>
      </c>
      <c r="BP55" s="131" t="s">
        <v>38</v>
      </c>
      <c r="BQ55" s="132" t="s">
        <v>38</v>
      </c>
      <c r="BR55" s="1069">
        <v>6053.3</v>
      </c>
      <c r="BS55" s="1071">
        <v>4922.55</v>
      </c>
      <c r="BT55" s="92" t="s">
        <v>38</v>
      </c>
      <c r="BU55" s="89" t="s">
        <v>38</v>
      </c>
      <c r="BV55" s="86">
        <v>6053.3</v>
      </c>
      <c r="BW55" s="757">
        <v>4922.55</v>
      </c>
      <c r="BX55" s="131" t="s">
        <v>38</v>
      </c>
      <c r="BY55" s="132" t="s">
        <v>38</v>
      </c>
      <c r="BZ55" s="86">
        <v>0</v>
      </c>
      <c r="CA55" s="757"/>
      <c r="CB55" s="131" t="s">
        <v>38</v>
      </c>
      <c r="CC55" s="132" t="s">
        <v>38</v>
      </c>
      <c r="CD55" s="87">
        <v>45.039434523809526</v>
      </c>
      <c r="CE55" s="87">
        <v>36.653387937453459</v>
      </c>
      <c r="CF55" s="94">
        <f t="shared" si="0"/>
        <v>537.90000000000009</v>
      </c>
      <c r="CG55" s="972">
        <f t="shared" si="0"/>
        <v>536.29999999999995</v>
      </c>
      <c r="CH55" s="665">
        <f t="shared" si="17"/>
        <v>6.1404109589041106E-2</v>
      </c>
      <c r="CI55" s="1065">
        <f t="shared" si="23"/>
        <v>6.122146118721461E-2</v>
      </c>
      <c r="CJ55" s="92" t="s">
        <v>38</v>
      </c>
      <c r="CK55" s="89" t="s">
        <v>38</v>
      </c>
      <c r="CL55" s="86">
        <f t="shared" si="1"/>
        <v>24145.1</v>
      </c>
      <c r="CM55" s="96">
        <f t="shared" si="1"/>
        <v>23200.620296732064</v>
      </c>
      <c r="CN55" s="97" t="s">
        <v>38</v>
      </c>
      <c r="CO55" s="89" t="s">
        <v>38</v>
      </c>
      <c r="CP55" s="86">
        <f t="shared" si="2"/>
        <v>24145.1</v>
      </c>
      <c r="CQ55" s="90">
        <f t="shared" si="2"/>
        <v>23200.620296732064</v>
      </c>
      <c r="CR55" s="92" t="s">
        <v>38</v>
      </c>
      <c r="CS55" s="89" t="s">
        <v>38</v>
      </c>
      <c r="CT55" s="86">
        <f t="shared" si="3"/>
        <v>0</v>
      </c>
      <c r="CU55" s="90">
        <f t="shared" si="3"/>
        <v>0</v>
      </c>
      <c r="CV55" s="92" t="s">
        <v>38</v>
      </c>
      <c r="CW55" s="89" t="s">
        <v>38</v>
      </c>
      <c r="CX55" s="86">
        <f t="shared" si="4"/>
        <v>44.887711470533546</v>
      </c>
      <c r="CY55" s="1089">
        <f t="shared" si="5"/>
        <v>43.260526378392811</v>
      </c>
      <c r="CZ55" s="98">
        <f t="shared" si="6"/>
        <v>-1.6000000000001364</v>
      </c>
      <c r="DA55" s="634">
        <f t="shared" si="7"/>
        <v>-2.9745305818927982E-3</v>
      </c>
      <c r="DB55" s="883" t="s">
        <v>38</v>
      </c>
      <c r="DC55" s="974" t="s">
        <v>38</v>
      </c>
      <c r="DD55" s="95">
        <f t="shared" si="8"/>
        <v>-944.47970326793438</v>
      </c>
      <c r="DE55" s="647">
        <f t="shared" si="9"/>
        <v>-3.911682715200742E-2</v>
      </c>
      <c r="DF55" s="99" t="s">
        <v>38</v>
      </c>
      <c r="DG55" s="100" t="s">
        <v>38</v>
      </c>
      <c r="DH55" s="95">
        <f t="shared" si="10"/>
        <v>-944.47970326793438</v>
      </c>
      <c r="DI55" s="647">
        <f t="shared" si="11"/>
        <v>-3.911682715200742E-2</v>
      </c>
      <c r="DJ55" s="131" t="s">
        <v>38</v>
      </c>
      <c r="DK55" s="132" t="s">
        <v>38</v>
      </c>
      <c r="DL55" s="95">
        <f t="shared" si="12"/>
        <v>0</v>
      </c>
      <c r="DM55" s="634">
        <v>0</v>
      </c>
      <c r="DN55" s="138" t="s">
        <v>38</v>
      </c>
      <c r="DO55" s="463" t="s">
        <v>38</v>
      </c>
      <c r="DP55" s="103">
        <f t="shared" si="14"/>
        <v>-1.6271850921407349</v>
      </c>
      <c r="DQ55" s="680">
        <f t="shared" si="15"/>
        <v>-3.6250123671573174E-2</v>
      </c>
    </row>
    <row r="56" spans="1:121" x14ac:dyDescent="0.25">
      <c r="A56" s="1311"/>
      <c r="B56" s="139"/>
      <c r="C56" s="81" t="s">
        <v>43</v>
      </c>
      <c r="D56" s="82">
        <v>448.5</v>
      </c>
      <c r="E56" s="83">
        <v>448.4</v>
      </c>
      <c r="F56" s="83">
        <v>20.773506252894858</v>
      </c>
      <c r="G56" s="83">
        <v>20.768411301528484</v>
      </c>
      <c r="H56" s="131" t="s">
        <v>38</v>
      </c>
      <c r="I56" s="132" t="s">
        <v>38</v>
      </c>
      <c r="J56" s="86">
        <v>12190</v>
      </c>
      <c r="K56" s="87">
        <v>13673.95</v>
      </c>
      <c r="L56" s="92" t="s">
        <v>38</v>
      </c>
      <c r="M56" s="89" t="s">
        <v>38</v>
      </c>
      <c r="N56" s="86">
        <v>12190</v>
      </c>
      <c r="O56" s="106">
        <v>13673.95</v>
      </c>
      <c r="P56" s="131" t="s">
        <v>38</v>
      </c>
      <c r="Q56" s="132" t="s">
        <v>38</v>
      </c>
      <c r="R56" s="86">
        <v>0</v>
      </c>
      <c r="S56" s="90">
        <v>0</v>
      </c>
      <c r="T56" s="135" t="s">
        <v>38</v>
      </c>
      <c r="U56" s="132" t="s">
        <v>38</v>
      </c>
      <c r="V56" s="87">
        <v>27.179487179487179</v>
      </c>
      <c r="W56" s="87">
        <v>30.494982158786801</v>
      </c>
      <c r="X56" s="857">
        <v>414.3</v>
      </c>
      <c r="Y56" s="858">
        <v>407.6</v>
      </c>
      <c r="Z56" s="858">
        <v>18.969780219780219</v>
      </c>
      <c r="AA56" s="858">
        <v>18.663003663003664</v>
      </c>
      <c r="AB56" s="883" t="s">
        <v>38</v>
      </c>
      <c r="AC56" s="884" t="s">
        <v>38</v>
      </c>
      <c r="AD56" s="861">
        <v>12029</v>
      </c>
      <c r="AE56" s="862">
        <v>12142</v>
      </c>
      <c r="AF56" s="863" t="s">
        <v>38</v>
      </c>
      <c r="AG56" s="864" t="s">
        <v>38</v>
      </c>
      <c r="AH56" s="865">
        <v>12029</v>
      </c>
      <c r="AI56" s="871">
        <v>12142</v>
      </c>
      <c r="AJ56" s="883" t="s">
        <v>38</v>
      </c>
      <c r="AK56" s="884" t="s">
        <v>38</v>
      </c>
      <c r="AL56" s="865">
        <v>0</v>
      </c>
      <c r="AM56" s="862">
        <v>0</v>
      </c>
      <c r="AN56" s="883" t="s">
        <v>38</v>
      </c>
      <c r="AO56" s="884" t="s">
        <v>38</v>
      </c>
      <c r="AP56" s="867">
        <v>29</v>
      </c>
      <c r="AQ56" s="868">
        <v>29.789008832188419</v>
      </c>
      <c r="AR56" s="82">
        <v>487.7</v>
      </c>
      <c r="AS56" s="83">
        <v>483.6</v>
      </c>
      <c r="AT56" s="665">
        <v>0.22087862318840579</v>
      </c>
      <c r="AU56" s="665">
        <v>0.21902173913043479</v>
      </c>
      <c r="AV56" s="131" t="s">
        <v>38</v>
      </c>
      <c r="AW56" s="132" t="s">
        <v>38</v>
      </c>
      <c r="AX56" s="91">
        <v>13076.7</v>
      </c>
      <c r="AY56" s="90">
        <v>9291.08</v>
      </c>
      <c r="AZ56" s="92" t="s">
        <v>38</v>
      </c>
      <c r="BA56" s="89" t="s">
        <v>38</v>
      </c>
      <c r="BB56" s="86">
        <v>13076.7</v>
      </c>
      <c r="BC56" s="106">
        <v>9291.08</v>
      </c>
      <c r="BD56" s="131" t="s">
        <v>38</v>
      </c>
      <c r="BE56" s="132" t="s">
        <v>38</v>
      </c>
      <c r="BF56" s="86">
        <v>0</v>
      </c>
      <c r="BG56" s="90"/>
      <c r="BH56" s="131" t="s">
        <v>38</v>
      </c>
      <c r="BI56" s="132" t="s">
        <v>38</v>
      </c>
      <c r="BJ56" s="87">
        <v>26.812999794955918</v>
      </c>
      <c r="BK56" s="795">
        <v>19.21232423490488</v>
      </c>
      <c r="BL56" s="82">
        <v>500.1</v>
      </c>
      <c r="BM56" s="83">
        <v>489.8</v>
      </c>
      <c r="BN56" s="665">
        <v>0.22639203259393392</v>
      </c>
      <c r="BO56" s="665">
        <v>0.22172928927116342</v>
      </c>
      <c r="BP56" s="131" t="s">
        <v>38</v>
      </c>
      <c r="BQ56" s="132" t="s">
        <v>38</v>
      </c>
      <c r="BR56" s="1069">
        <v>18354</v>
      </c>
      <c r="BS56" s="1071">
        <v>13600.460000000001</v>
      </c>
      <c r="BT56" s="92" t="s">
        <v>38</v>
      </c>
      <c r="BU56" s="89" t="s">
        <v>38</v>
      </c>
      <c r="BV56" s="86">
        <v>18354</v>
      </c>
      <c r="BW56" s="756">
        <v>13600.460000000001</v>
      </c>
      <c r="BX56" s="131" t="s">
        <v>38</v>
      </c>
      <c r="BY56" s="132" t="s">
        <v>38</v>
      </c>
      <c r="BZ56" s="86">
        <v>0</v>
      </c>
      <c r="CA56" s="757"/>
      <c r="CB56" s="131" t="s">
        <v>38</v>
      </c>
      <c r="CC56" s="132" t="s">
        <v>38</v>
      </c>
      <c r="CD56" s="87">
        <v>36.700659868026392</v>
      </c>
      <c r="CE56" s="87">
        <v>27.767374438546348</v>
      </c>
      <c r="CF56" s="94">
        <f t="shared" si="0"/>
        <v>1850.6</v>
      </c>
      <c r="CG56" s="972">
        <f t="shared" si="0"/>
        <v>1829.4</v>
      </c>
      <c r="CH56" s="665">
        <f t="shared" si="17"/>
        <v>0.21125570776255706</v>
      </c>
      <c r="CI56" s="1065">
        <f t="shared" si="23"/>
        <v>0.20883561643835619</v>
      </c>
      <c r="CJ56" s="92" t="s">
        <v>38</v>
      </c>
      <c r="CK56" s="89" t="s">
        <v>38</v>
      </c>
      <c r="CL56" s="86">
        <f t="shared" si="1"/>
        <v>55649.7</v>
      </c>
      <c r="CM56" s="96">
        <f t="shared" si="1"/>
        <v>48707.490000000005</v>
      </c>
      <c r="CN56" s="97" t="s">
        <v>38</v>
      </c>
      <c r="CO56" s="89" t="s">
        <v>38</v>
      </c>
      <c r="CP56" s="86">
        <f t="shared" si="2"/>
        <v>55649.7</v>
      </c>
      <c r="CQ56" s="90">
        <f t="shared" si="2"/>
        <v>48707.490000000005</v>
      </c>
      <c r="CR56" s="92" t="s">
        <v>38</v>
      </c>
      <c r="CS56" s="89" t="s">
        <v>38</v>
      </c>
      <c r="CT56" s="86">
        <f t="shared" si="3"/>
        <v>0</v>
      </c>
      <c r="CU56" s="90">
        <f t="shared" si="3"/>
        <v>0</v>
      </c>
      <c r="CV56" s="92" t="s">
        <v>38</v>
      </c>
      <c r="CW56" s="89" t="s">
        <v>38</v>
      </c>
      <c r="CX56" s="86">
        <f t="shared" si="4"/>
        <v>30.071166108289205</v>
      </c>
      <c r="CY56" s="1089">
        <f t="shared" si="5"/>
        <v>26.624844211216793</v>
      </c>
      <c r="CZ56" s="98">
        <f t="shared" si="6"/>
        <v>-21.199999999999818</v>
      </c>
      <c r="DA56" s="634">
        <f t="shared" si="7"/>
        <v>-1.145574408300001E-2</v>
      </c>
      <c r="DB56" s="883" t="s">
        <v>38</v>
      </c>
      <c r="DC56" s="974" t="s">
        <v>38</v>
      </c>
      <c r="DD56" s="95">
        <f t="shared" si="8"/>
        <v>-6942.2099999999919</v>
      </c>
      <c r="DE56" s="647">
        <f t="shared" si="9"/>
        <v>-0.12474838139289146</v>
      </c>
      <c r="DF56" s="99" t="s">
        <v>38</v>
      </c>
      <c r="DG56" s="100" t="s">
        <v>38</v>
      </c>
      <c r="DH56" s="95">
        <f t="shared" si="10"/>
        <v>-6942.2099999999919</v>
      </c>
      <c r="DI56" s="647">
        <f t="shared" si="11"/>
        <v>-0.12474838139289146</v>
      </c>
      <c r="DJ56" s="131" t="s">
        <v>38</v>
      </c>
      <c r="DK56" s="132" t="s">
        <v>38</v>
      </c>
      <c r="DL56" s="95">
        <f t="shared" si="12"/>
        <v>0</v>
      </c>
      <c r="DM56" s="634">
        <v>0</v>
      </c>
      <c r="DN56" s="138" t="s">
        <v>38</v>
      </c>
      <c r="DO56" s="463" t="s">
        <v>38</v>
      </c>
      <c r="DP56" s="103">
        <f t="shared" si="14"/>
        <v>-3.4463218970724121</v>
      </c>
      <c r="DQ56" s="680">
        <f t="shared" si="15"/>
        <v>-0.11460552891969239</v>
      </c>
    </row>
    <row r="57" spans="1:121" x14ac:dyDescent="0.25">
      <c r="A57" s="1311"/>
      <c r="B57" s="1308" t="s">
        <v>52</v>
      </c>
      <c r="C57" s="1309"/>
      <c r="D57" s="120">
        <v>4305.8999999999996</v>
      </c>
      <c r="E57" s="111">
        <v>4324</v>
      </c>
      <c r="F57" s="111">
        <v>39.587566310253841</v>
      </c>
      <c r="G57" s="111">
        <v>39.732681846583603</v>
      </c>
      <c r="H57" s="112" t="s">
        <v>38</v>
      </c>
      <c r="I57" s="113" t="s">
        <v>38</v>
      </c>
      <c r="J57" s="114">
        <v>74982</v>
      </c>
      <c r="K57" s="77">
        <v>79737.02</v>
      </c>
      <c r="L57" s="115" t="s">
        <v>38</v>
      </c>
      <c r="M57" s="116" t="s">
        <v>38</v>
      </c>
      <c r="N57" s="117">
        <v>74982</v>
      </c>
      <c r="O57" s="117">
        <v>79737.02</v>
      </c>
      <c r="P57" s="112" t="s">
        <v>38</v>
      </c>
      <c r="Q57" s="113" t="s">
        <v>38</v>
      </c>
      <c r="R57" s="117">
        <v>0</v>
      </c>
      <c r="S57" s="118">
        <v>0</v>
      </c>
      <c r="T57" s="618" t="s">
        <v>38</v>
      </c>
      <c r="U57" s="113" t="s">
        <v>38</v>
      </c>
      <c r="V57" s="119">
        <v>17.413781091061104</v>
      </c>
      <c r="W57" s="119">
        <v>18.440568917668827</v>
      </c>
      <c r="X57" s="873">
        <v>4330</v>
      </c>
      <c r="Y57" s="874">
        <v>4401.3999999999996</v>
      </c>
      <c r="Z57" s="874">
        <v>39.446473958950151</v>
      </c>
      <c r="AA57" s="874">
        <v>40.04767797350415</v>
      </c>
      <c r="AB57" s="875" t="s">
        <v>38</v>
      </c>
      <c r="AC57" s="876" t="s">
        <v>38</v>
      </c>
      <c r="AD57" s="877">
        <v>77017</v>
      </c>
      <c r="AE57" s="874">
        <v>89520.070516296226</v>
      </c>
      <c r="AF57" s="878" t="s">
        <v>38</v>
      </c>
      <c r="AG57" s="879" t="s">
        <v>38</v>
      </c>
      <c r="AH57" s="880">
        <v>77017</v>
      </c>
      <c r="AI57" s="874">
        <v>89520.070516296226</v>
      </c>
      <c r="AJ57" s="875" t="s">
        <v>38</v>
      </c>
      <c r="AK57" s="876" t="s">
        <v>38</v>
      </c>
      <c r="AL57" s="880">
        <v>0</v>
      </c>
      <c r="AM57" s="874">
        <v>0</v>
      </c>
      <c r="AN57" s="875" t="s">
        <v>38</v>
      </c>
      <c r="AO57" s="876" t="s">
        <v>38</v>
      </c>
      <c r="AP57" s="881">
        <v>18</v>
      </c>
      <c r="AQ57" s="882">
        <v>20.338999072180723</v>
      </c>
      <c r="AR57" s="120">
        <v>4262.8500000000004</v>
      </c>
      <c r="AS57" s="111">
        <v>4260</v>
      </c>
      <c r="AT57" s="784">
        <v>0.38612771739130436</v>
      </c>
      <c r="AU57" s="784">
        <v>0.3858695652173913</v>
      </c>
      <c r="AV57" s="112" t="s">
        <v>38</v>
      </c>
      <c r="AW57" s="113" t="s">
        <v>38</v>
      </c>
      <c r="AX57" s="121">
        <v>82233.05</v>
      </c>
      <c r="AY57" s="122">
        <v>75312.340000000011</v>
      </c>
      <c r="AZ57" s="115" t="s">
        <v>38</v>
      </c>
      <c r="BA57" s="116" t="s">
        <v>38</v>
      </c>
      <c r="BB57" s="117">
        <v>82233.05</v>
      </c>
      <c r="BC57" s="118">
        <v>75312.340000000011</v>
      </c>
      <c r="BD57" s="112" t="s">
        <v>38</v>
      </c>
      <c r="BE57" s="113" t="s">
        <v>38</v>
      </c>
      <c r="BF57" s="117">
        <v>0</v>
      </c>
      <c r="BG57" s="118">
        <v>0</v>
      </c>
      <c r="BH57" s="112" t="s">
        <v>38</v>
      </c>
      <c r="BI57" s="113" t="s">
        <v>38</v>
      </c>
      <c r="BJ57" s="119">
        <v>19.290627162579025</v>
      </c>
      <c r="BK57" s="828">
        <v>17.678953051643195</v>
      </c>
      <c r="BL57" s="120">
        <v>4403.0999999999995</v>
      </c>
      <c r="BM57" s="111">
        <v>4407.0999999999995</v>
      </c>
      <c r="BN57" s="784">
        <v>0.39465263648504512</v>
      </c>
      <c r="BO57" s="784">
        <v>0.39501115901370448</v>
      </c>
      <c r="BP57" s="112" t="s">
        <v>38</v>
      </c>
      <c r="BQ57" s="113" t="s">
        <v>38</v>
      </c>
      <c r="BR57" s="121">
        <v>84555.4</v>
      </c>
      <c r="BS57" s="122">
        <v>84786.29</v>
      </c>
      <c r="BT57" s="115" t="s">
        <v>38</v>
      </c>
      <c r="BU57" s="116" t="s">
        <v>38</v>
      </c>
      <c r="BV57" s="117">
        <v>84555.4</v>
      </c>
      <c r="BW57" s="1108">
        <v>84786.29</v>
      </c>
      <c r="BX57" s="112" t="s">
        <v>38</v>
      </c>
      <c r="BY57" s="113" t="s">
        <v>38</v>
      </c>
      <c r="BZ57" s="117">
        <v>0</v>
      </c>
      <c r="CA57" s="1108"/>
      <c r="CB57" s="112" t="s">
        <v>38</v>
      </c>
      <c r="CC57" s="113" t="s">
        <v>38</v>
      </c>
      <c r="CD57" s="119">
        <v>19.203606549930733</v>
      </c>
      <c r="CE57" s="119">
        <v>19.238567311837716</v>
      </c>
      <c r="CF57" s="123">
        <f t="shared" si="0"/>
        <v>17301.849999999999</v>
      </c>
      <c r="CG57" s="1153">
        <f t="shared" si="0"/>
        <v>17392.5</v>
      </c>
      <c r="CH57" s="784">
        <f>CF57/44102.6</f>
        <v>0.39230907021354749</v>
      </c>
      <c r="CI57" s="1060">
        <f>CG57/44102.6</f>
        <v>0.39436450458703115</v>
      </c>
      <c r="CJ57" s="115" t="s">
        <v>38</v>
      </c>
      <c r="CK57" s="116" t="s">
        <v>38</v>
      </c>
      <c r="CL57" s="117">
        <f t="shared" si="1"/>
        <v>318787.45</v>
      </c>
      <c r="CM57" s="124">
        <f t="shared" si="1"/>
        <v>329355.72051629622</v>
      </c>
      <c r="CN57" s="125" t="s">
        <v>38</v>
      </c>
      <c r="CO57" s="116" t="s">
        <v>38</v>
      </c>
      <c r="CP57" s="117">
        <f t="shared" si="2"/>
        <v>318787.45</v>
      </c>
      <c r="CQ57" s="118">
        <f t="shared" si="2"/>
        <v>329355.72051629622</v>
      </c>
      <c r="CR57" s="115" t="s">
        <v>38</v>
      </c>
      <c r="CS57" s="116" t="s">
        <v>38</v>
      </c>
      <c r="CT57" s="117">
        <f t="shared" si="3"/>
        <v>0</v>
      </c>
      <c r="CU57" s="118">
        <f t="shared" si="3"/>
        <v>0</v>
      </c>
      <c r="CV57" s="115" t="s">
        <v>38</v>
      </c>
      <c r="CW57" s="116" t="s">
        <v>38</v>
      </c>
      <c r="CX57" s="117">
        <f t="shared" si="4"/>
        <v>18.425049922407144</v>
      </c>
      <c r="CY57" s="1090">
        <f t="shared" si="5"/>
        <v>18.936652034859637</v>
      </c>
      <c r="CZ57" s="127">
        <f t="shared" si="6"/>
        <v>90.650000000001455</v>
      </c>
      <c r="DA57" s="635">
        <f t="shared" si="7"/>
        <v>5.2393241185192023E-3</v>
      </c>
      <c r="DB57" s="875" t="s">
        <v>38</v>
      </c>
      <c r="DC57" s="1030" t="s">
        <v>38</v>
      </c>
      <c r="DD57" s="76">
        <f t="shared" si="8"/>
        <v>10568.270516296208</v>
      </c>
      <c r="DE57" s="648">
        <f t="shared" si="9"/>
        <v>3.3151463510549768E-2</v>
      </c>
      <c r="DF57" s="125" t="s">
        <v>38</v>
      </c>
      <c r="DG57" s="128" t="s">
        <v>38</v>
      </c>
      <c r="DH57" s="76">
        <f t="shared" si="10"/>
        <v>10568.270516296208</v>
      </c>
      <c r="DI57" s="648">
        <f t="shared" si="11"/>
        <v>3.3151463510549768E-2</v>
      </c>
      <c r="DJ57" s="112" t="s">
        <v>38</v>
      </c>
      <c r="DK57" s="113" t="s">
        <v>38</v>
      </c>
      <c r="DL57" s="76">
        <f t="shared" si="12"/>
        <v>0</v>
      </c>
      <c r="DM57" s="635">
        <v>0</v>
      </c>
      <c r="DN57" s="115" t="s">
        <v>38</v>
      </c>
      <c r="DO57" s="749" t="s">
        <v>38</v>
      </c>
      <c r="DP57" s="130">
        <f t="shared" si="14"/>
        <v>0.51160211245249343</v>
      </c>
      <c r="DQ57" s="681">
        <f t="shared" si="15"/>
        <v>2.7766660856116426E-2</v>
      </c>
    </row>
    <row r="58" spans="1:121" x14ac:dyDescent="0.25">
      <c r="A58" s="1311"/>
      <c r="B58" s="80"/>
      <c r="C58" s="81" t="s">
        <v>39</v>
      </c>
      <c r="D58" s="82">
        <v>226.9</v>
      </c>
      <c r="E58" s="83">
        <v>232</v>
      </c>
      <c r="F58" s="83">
        <v>10.509495136637332</v>
      </c>
      <c r="G58" s="83">
        <v>10.747582213987958</v>
      </c>
      <c r="H58" s="150" t="s">
        <v>38</v>
      </c>
      <c r="I58" s="151" t="s">
        <v>38</v>
      </c>
      <c r="J58" s="147">
        <v>5217</v>
      </c>
      <c r="K58" s="152">
        <v>5496.75</v>
      </c>
      <c r="L58" s="88" t="s">
        <v>38</v>
      </c>
      <c r="M58" s="153" t="s">
        <v>38</v>
      </c>
      <c r="N58" s="147">
        <v>5217</v>
      </c>
      <c r="O58" s="93">
        <v>5496.75</v>
      </c>
      <c r="P58" s="150" t="s">
        <v>38</v>
      </c>
      <c r="Q58" s="151" t="s">
        <v>38</v>
      </c>
      <c r="R58" s="147">
        <v>0</v>
      </c>
      <c r="S58" s="93">
        <v>0</v>
      </c>
      <c r="T58" s="619" t="s">
        <v>38</v>
      </c>
      <c r="U58" s="151" t="s">
        <v>38</v>
      </c>
      <c r="V58" s="87">
        <v>22.992507712648742</v>
      </c>
      <c r="W58" s="87">
        <v>23.692887931034484</v>
      </c>
      <c r="X58" s="857">
        <v>239.8</v>
      </c>
      <c r="Y58" s="858">
        <v>254.8</v>
      </c>
      <c r="Z58" s="858">
        <v>10.97985347985348</v>
      </c>
      <c r="AA58" s="858">
        <v>11.666666666666666</v>
      </c>
      <c r="AB58" s="894" t="s">
        <v>38</v>
      </c>
      <c r="AC58" s="895" t="s">
        <v>38</v>
      </c>
      <c r="AD58" s="896">
        <v>5665</v>
      </c>
      <c r="AE58" s="866">
        <v>7016.8722508774872</v>
      </c>
      <c r="AF58" s="897" t="s">
        <v>38</v>
      </c>
      <c r="AG58" s="898" t="s">
        <v>38</v>
      </c>
      <c r="AH58" s="892">
        <v>5665</v>
      </c>
      <c r="AI58" s="866">
        <v>7016.8722508774872</v>
      </c>
      <c r="AJ58" s="894" t="s">
        <v>38</v>
      </c>
      <c r="AK58" s="895" t="s">
        <v>38</v>
      </c>
      <c r="AL58" s="892">
        <v>0</v>
      </c>
      <c r="AM58" s="866">
        <v>0</v>
      </c>
      <c r="AN58" s="894" t="s">
        <v>38</v>
      </c>
      <c r="AO58" s="895" t="s">
        <v>38</v>
      </c>
      <c r="AP58" s="867">
        <v>24</v>
      </c>
      <c r="AQ58" s="868">
        <v>27.538745097635349</v>
      </c>
      <c r="AR58" s="82">
        <v>234.8</v>
      </c>
      <c r="AS58" s="83">
        <v>237.7</v>
      </c>
      <c r="AT58" s="665">
        <v>0.10634057971014493</v>
      </c>
      <c r="AU58" s="665">
        <v>0.10765398550724638</v>
      </c>
      <c r="AV58" s="150" t="s">
        <v>38</v>
      </c>
      <c r="AW58" s="151" t="s">
        <v>38</v>
      </c>
      <c r="AX58" s="103">
        <v>6023.6</v>
      </c>
      <c r="AY58" s="93">
        <v>6098</v>
      </c>
      <c r="AZ58" s="154" t="s">
        <v>38</v>
      </c>
      <c r="BA58" s="153" t="s">
        <v>38</v>
      </c>
      <c r="BB58" s="147">
        <v>6023.6</v>
      </c>
      <c r="BC58" s="90">
        <v>6098</v>
      </c>
      <c r="BD58" s="150" t="s">
        <v>38</v>
      </c>
      <c r="BE58" s="151" t="s">
        <v>38</v>
      </c>
      <c r="BF58" s="147">
        <v>0</v>
      </c>
      <c r="BG58" s="93"/>
      <c r="BH58" s="150" t="s">
        <v>38</v>
      </c>
      <c r="BI58" s="151" t="s">
        <v>38</v>
      </c>
      <c r="BJ58" s="87">
        <v>25.654173764906304</v>
      </c>
      <c r="BK58" s="795">
        <v>25.654185948674801</v>
      </c>
      <c r="BL58" s="82">
        <v>226.2</v>
      </c>
      <c r="BM58" s="83">
        <v>243.5</v>
      </c>
      <c r="BN58" s="665">
        <v>0.10239927569035762</v>
      </c>
      <c r="BO58" s="665">
        <v>0.11023087369850611</v>
      </c>
      <c r="BP58" s="150" t="s">
        <v>38</v>
      </c>
      <c r="BQ58" s="151" t="s">
        <v>38</v>
      </c>
      <c r="BR58" s="103">
        <v>5418.6</v>
      </c>
      <c r="BS58" s="1071">
        <v>5899</v>
      </c>
      <c r="BT58" s="154" t="s">
        <v>38</v>
      </c>
      <c r="BU58" s="153" t="s">
        <v>38</v>
      </c>
      <c r="BV58" s="147">
        <v>5418.6</v>
      </c>
      <c r="BW58" s="757">
        <v>5899</v>
      </c>
      <c r="BX58" s="150" t="s">
        <v>38</v>
      </c>
      <c r="BY58" s="151" t="s">
        <v>38</v>
      </c>
      <c r="BZ58" s="147">
        <v>0</v>
      </c>
      <c r="CA58" s="1109"/>
      <c r="CB58" s="150" t="s">
        <v>38</v>
      </c>
      <c r="CC58" s="151" t="s">
        <v>38</v>
      </c>
      <c r="CD58" s="87">
        <v>23.954907161803717</v>
      </c>
      <c r="CE58" s="87">
        <v>24.225872689938399</v>
      </c>
      <c r="CF58" s="94">
        <f t="shared" si="0"/>
        <v>927.69999999999993</v>
      </c>
      <c r="CG58" s="972">
        <f t="shared" si="0"/>
        <v>968</v>
      </c>
      <c r="CH58" s="665">
        <f t="shared" si="17"/>
        <v>0.10590182648401826</v>
      </c>
      <c r="CI58" s="1065">
        <f t="shared" ref="CI58:CI62" si="24">CG58/8760</f>
        <v>0.11050228310502283</v>
      </c>
      <c r="CJ58" s="154" t="s">
        <v>38</v>
      </c>
      <c r="CK58" s="153" t="s">
        <v>38</v>
      </c>
      <c r="CL58" s="86">
        <f t="shared" si="1"/>
        <v>22324.2</v>
      </c>
      <c r="CM58" s="96">
        <f t="shared" si="1"/>
        <v>24510.622250877488</v>
      </c>
      <c r="CN58" s="155" t="s">
        <v>38</v>
      </c>
      <c r="CO58" s="153" t="s">
        <v>38</v>
      </c>
      <c r="CP58" s="86">
        <f t="shared" si="2"/>
        <v>22324.2</v>
      </c>
      <c r="CQ58" s="90">
        <f t="shared" si="2"/>
        <v>24510.622250877488</v>
      </c>
      <c r="CR58" s="154" t="s">
        <v>38</v>
      </c>
      <c r="CS58" s="153" t="s">
        <v>38</v>
      </c>
      <c r="CT58" s="86">
        <f t="shared" si="3"/>
        <v>0</v>
      </c>
      <c r="CU58" s="90">
        <f t="shared" si="3"/>
        <v>0</v>
      </c>
      <c r="CV58" s="154" t="s">
        <v>38</v>
      </c>
      <c r="CW58" s="153" t="s">
        <v>38</v>
      </c>
      <c r="CX58" s="86">
        <f t="shared" si="4"/>
        <v>24.06402931982322</v>
      </c>
      <c r="CY58" s="1089">
        <f t="shared" si="5"/>
        <v>25.320890755038729</v>
      </c>
      <c r="CZ58" s="98">
        <f t="shared" si="6"/>
        <v>40.300000000000068</v>
      </c>
      <c r="DA58" s="634">
        <f t="shared" si="7"/>
        <v>4.344076748949021E-2</v>
      </c>
      <c r="DB58" s="894" t="s">
        <v>38</v>
      </c>
      <c r="DC58" s="1031" t="s">
        <v>38</v>
      </c>
      <c r="DD58" s="95">
        <f t="shared" si="8"/>
        <v>2186.4222508774874</v>
      </c>
      <c r="DE58" s="647">
        <f t="shared" si="9"/>
        <v>9.793955666395604E-2</v>
      </c>
      <c r="DF58" s="99" t="s">
        <v>38</v>
      </c>
      <c r="DG58" s="100" t="s">
        <v>38</v>
      </c>
      <c r="DH58" s="95">
        <f t="shared" si="10"/>
        <v>2186.4222508774874</v>
      </c>
      <c r="DI58" s="647">
        <f t="shared" si="11"/>
        <v>9.793955666395604E-2</v>
      </c>
      <c r="DJ58" s="150" t="s">
        <v>38</v>
      </c>
      <c r="DK58" s="151" t="s">
        <v>38</v>
      </c>
      <c r="DL58" s="95">
        <f t="shared" si="12"/>
        <v>0</v>
      </c>
      <c r="DM58" s="634">
        <v>0</v>
      </c>
      <c r="DN58" s="138" t="s">
        <v>38</v>
      </c>
      <c r="DO58" s="463" t="s">
        <v>38</v>
      </c>
      <c r="DP58" s="103">
        <f t="shared" si="14"/>
        <v>1.2568614352155087</v>
      </c>
      <c r="DQ58" s="680">
        <f t="shared" si="15"/>
        <v>5.222988297226451E-2</v>
      </c>
    </row>
    <row r="59" spans="1:121" x14ac:dyDescent="0.25">
      <c r="A59" s="1311"/>
      <c r="B59" s="145"/>
      <c r="C59" s="108" t="s">
        <v>40</v>
      </c>
      <c r="D59" s="82">
        <v>1204.8</v>
      </c>
      <c r="E59" s="83">
        <v>1210.5</v>
      </c>
      <c r="F59" s="83">
        <v>55.803612783696153</v>
      </c>
      <c r="G59" s="83">
        <v>56.067753589624822</v>
      </c>
      <c r="H59" s="150" t="s">
        <v>38</v>
      </c>
      <c r="I59" s="151" t="s">
        <v>38</v>
      </c>
      <c r="J59" s="147">
        <v>19048</v>
      </c>
      <c r="K59" s="152">
        <v>19234.05</v>
      </c>
      <c r="L59" s="154" t="s">
        <v>38</v>
      </c>
      <c r="M59" s="153" t="s">
        <v>38</v>
      </c>
      <c r="N59" s="86">
        <v>19048</v>
      </c>
      <c r="O59" s="90">
        <v>19234.05</v>
      </c>
      <c r="P59" s="150" t="s">
        <v>38</v>
      </c>
      <c r="Q59" s="151" t="s">
        <v>38</v>
      </c>
      <c r="R59" s="86">
        <v>0</v>
      </c>
      <c r="S59" s="90">
        <v>0</v>
      </c>
      <c r="T59" s="619" t="s">
        <v>38</v>
      </c>
      <c r="U59" s="151" t="s">
        <v>38</v>
      </c>
      <c r="V59" s="87">
        <v>15.810092961487385</v>
      </c>
      <c r="W59" s="87">
        <v>15.889343246592317</v>
      </c>
      <c r="X59" s="857">
        <v>1212.2</v>
      </c>
      <c r="Y59" s="858">
        <v>1236.0999999999999</v>
      </c>
      <c r="Z59" s="858">
        <v>55.503663003663007</v>
      </c>
      <c r="AA59" s="858">
        <v>56.597985347985343</v>
      </c>
      <c r="AB59" s="894" t="s">
        <v>38</v>
      </c>
      <c r="AC59" s="895" t="s">
        <v>38</v>
      </c>
      <c r="AD59" s="896">
        <v>19896</v>
      </c>
      <c r="AE59" s="866">
        <v>22408</v>
      </c>
      <c r="AF59" s="897" t="s">
        <v>38</v>
      </c>
      <c r="AG59" s="898" t="s">
        <v>38</v>
      </c>
      <c r="AH59" s="865">
        <v>19896</v>
      </c>
      <c r="AI59" s="862">
        <v>22408</v>
      </c>
      <c r="AJ59" s="894" t="s">
        <v>38</v>
      </c>
      <c r="AK59" s="895" t="s">
        <v>38</v>
      </c>
      <c r="AL59" s="865">
        <v>0</v>
      </c>
      <c r="AM59" s="862">
        <v>0</v>
      </c>
      <c r="AN59" s="894" t="s">
        <v>38</v>
      </c>
      <c r="AO59" s="895" t="s">
        <v>38</v>
      </c>
      <c r="AP59" s="867">
        <v>16</v>
      </c>
      <c r="AQ59" s="868">
        <v>18.127983172882455</v>
      </c>
      <c r="AR59" s="82">
        <v>1248.0999999999999</v>
      </c>
      <c r="AS59" s="83">
        <v>1249.5</v>
      </c>
      <c r="AT59" s="665">
        <v>0.56526268115942024</v>
      </c>
      <c r="AU59" s="665">
        <v>0.56589673913043481</v>
      </c>
      <c r="AV59" s="150" t="s">
        <v>38</v>
      </c>
      <c r="AW59" s="151" t="s">
        <v>38</v>
      </c>
      <c r="AX59" s="103">
        <v>22128.7</v>
      </c>
      <c r="AY59" s="93">
        <v>18501.190000000002</v>
      </c>
      <c r="AZ59" s="154" t="s">
        <v>38</v>
      </c>
      <c r="BA59" s="153" t="s">
        <v>38</v>
      </c>
      <c r="BB59" s="86">
        <v>22128.7</v>
      </c>
      <c r="BC59" s="90">
        <v>18501.190000000002</v>
      </c>
      <c r="BD59" s="150" t="s">
        <v>38</v>
      </c>
      <c r="BE59" s="151" t="s">
        <v>38</v>
      </c>
      <c r="BF59" s="86">
        <v>0</v>
      </c>
      <c r="BG59" s="90"/>
      <c r="BH59" s="150" t="s">
        <v>38</v>
      </c>
      <c r="BI59" s="151" t="s">
        <v>38</v>
      </c>
      <c r="BJ59" s="87">
        <v>17.729909462382825</v>
      </c>
      <c r="BK59" s="795">
        <v>14.806874749899961</v>
      </c>
      <c r="BL59" s="82">
        <v>1232.5</v>
      </c>
      <c r="BM59" s="83">
        <v>1247.5999999999999</v>
      </c>
      <c r="BN59" s="665">
        <v>0.55794477138976917</v>
      </c>
      <c r="BO59" s="665">
        <v>0.56478044363965596</v>
      </c>
      <c r="BP59" s="150" t="s">
        <v>38</v>
      </c>
      <c r="BQ59" s="151" t="s">
        <v>38</v>
      </c>
      <c r="BR59" s="103">
        <v>22483.5</v>
      </c>
      <c r="BS59" s="1071">
        <v>17809.949999999997</v>
      </c>
      <c r="BT59" s="154" t="s">
        <v>38</v>
      </c>
      <c r="BU59" s="153" t="s">
        <v>38</v>
      </c>
      <c r="BV59" s="86">
        <v>22483.5</v>
      </c>
      <c r="BW59" s="757">
        <v>17809.949999999997</v>
      </c>
      <c r="BX59" s="150" t="s">
        <v>38</v>
      </c>
      <c r="BY59" s="151" t="s">
        <v>38</v>
      </c>
      <c r="BZ59" s="86">
        <v>0</v>
      </c>
      <c r="CA59" s="757"/>
      <c r="CB59" s="150" t="s">
        <v>38</v>
      </c>
      <c r="CC59" s="151" t="s">
        <v>38</v>
      </c>
      <c r="CD59" s="87">
        <v>18.242190669371197</v>
      </c>
      <c r="CE59" s="87">
        <v>14.275368707919204</v>
      </c>
      <c r="CF59" s="94">
        <f t="shared" si="0"/>
        <v>4897.6000000000004</v>
      </c>
      <c r="CG59" s="972">
        <f t="shared" si="0"/>
        <v>4943.7</v>
      </c>
      <c r="CH59" s="665">
        <f t="shared" si="17"/>
        <v>0.5590867579908676</v>
      </c>
      <c r="CI59" s="1065">
        <f t="shared" si="24"/>
        <v>0.56434931506849317</v>
      </c>
      <c r="CJ59" s="154" t="s">
        <v>38</v>
      </c>
      <c r="CK59" s="153" t="s">
        <v>38</v>
      </c>
      <c r="CL59" s="86">
        <f t="shared" si="1"/>
        <v>83556.2</v>
      </c>
      <c r="CM59" s="96">
        <f t="shared" si="1"/>
        <v>77953.19</v>
      </c>
      <c r="CN59" s="155" t="s">
        <v>38</v>
      </c>
      <c r="CO59" s="153" t="s">
        <v>38</v>
      </c>
      <c r="CP59" s="86">
        <f t="shared" si="2"/>
        <v>83556.2</v>
      </c>
      <c r="CQ59" s="90">
        <f t="shared" si="2"/>
        <v>77953.19</v>
      </c>
      <c r="CR59" s="154" t="s">
        <v>38</v>
      </c>
      <c r="CS59" s="153" t="s">
        <v>38</v>
      </c>
      <c r="CT59" s="86">
        <f t="shared" si="3"/>
        <v>0</v>
      </c>
      <c r="CU59" s="90">
        <f t="shared" si="3"/>
        <v>0</v>
      </c>
      <c r="CV59" s="154" t="s">
        <v>38</v>
      </c>
      <c r="CW59" s="153" t="s">
        <v>38</v>
      </c>
      <c r="CX59" s="86">
        <f t="shared" si="4"/>
        <v>17.060641947076117</v>
      </c>
      <c r="CY59" s="1089">
        <f t="shared" si="5"/>
        <v>15.768187794566824</v>
      </c>
      <c r="CZ59" s="98">
        <f t="shared" si="6"/>
        <v>46.099999999999454</v>
      </c>
      <c r="DA59" s="634">
        <f t="shared" si="7"/>
        <v>9.4127736033974702E-3</v>
      </c>
      <c r="DB59" s="894" t="s">
        <v>38</v>
      </c>
      <c r="DC59" s="1031" t="s">
        <v>38</v>
      </c>
      <c r="DD59" s="95">
        <f t="shared" si="8"/>
        <v>-5603.0099999999948</v>
      </c>
      <c r="DE59" s="647">
        <f t="shared" si="9"/>
        <v>-6.7056783338639084E-2</v>
      </c>
      <c r="DF59" s="99" t="s">
        <v>38</v>
      </c>
      <c r="DG59" s="100" t="s">
        <v>38</v>
      </c>
      <c r="DH59" s="95">
        <f t="shared" si="10"/>
        <v>-5603.0099999999948</v>
      </c>
      <c r="DI59" s="647">
        <f t="shared" si="11"/>
        <v>-6.7056783338639084E-2</v>
      </c>
      <c r="DJ59" s="150" t="s">
        <v>38</v>
      </c>
      <c r="DK59" s="151" t="s">
        <v>38</v>
      </c>
      <c r="DL59" s="95">
        <f t="shared" si="12"/>
        <v>0</v>
      </c>
      <c r="DM59" s="634">
        <v>0</v>
      </c>
      <c r="DN59" s="138" t="s">
        <v>38</v>
      </c>
      <c r="DO59" s="463" t="s">
        <v>38</v>
      </c>
      <c r="DP59" s="103">
        <f t="shared" si="14"/>
        <v>-1.2924541525092934</v>
      </c>
      <c r="DQ59" s="680">
        <f t="shared" si="15"/>
        <v>-7.5756478362222268E-2</v>
      </c>
    </row>
    <row r="60" spans="1:121" x14ac:dyDescent="0.25">
      <c r="A60" s="1311"/>
      <c r="B60" s="145"/>
      <c r="C60" s="108" t="s">
        <v>41</v>
      </c>
      <c r="D60" s="82">
        <v>988.2</v>
      </c>
      <c r="E60" s="83">
        <v>1000.4</v>
      </c>
      <c r="F60" s="83">
        <v>45.771190365910144</v>
      </c>
      <c r="G60" s="83">
        <v>46.338508568781847</v>
      </c>
      <c r="H60" s="150" t="s">
        <v>38</v>
      </c>
      <c r="I60" s="151" t="s">
        <v>38</v>
      </c>
      <c r="J60" s="147">
        <v>24791</v>
      </c>
      <c r="K60" s="152">
        <v>26468.73</v>
      </c>
      <c r="L60" s="154" t="s">
        <v>38</v>
      </c>
      <c r="M60" s="153" t="s">
        <v>38</v>
      </c>
      <c r="N60" s="86">
        <v>24791</v>
      </c>
      <c r="O60" s="106">
        <v>26468.73</v>
      </c>
      <c r="P60" s="150" t="s">
        <v>38</v>
      </c>
      <c r="Q60" s="151" t="s">
        <v>38</v>
      </c>
      <c r="R60" s="86">
        <v>0</v>
      </c>
      <c r="S60" s="90">
        <v>0</v>
      </c>
      <c r="T60" s="619" t="s">
        <v>38</v>
      </c>
      <c r="U60" s="151" t="s">
        <v>38</v>
      </c>
      <c r="V60" s="87">
        <v>25.087026917628009</v>
      </c>
      <c r="W60" s="87">
        <v>26.45814674130348</v>
      </c>
      <c r="X60" s="857">
        <v>890.6</v>
      </c>
      <c r="Y60" s="872">
        <v>897.8</v>
      </c>
      <c r="Z60" s="858">
        <v>40.778388278388277</v>
      </c>
      <c r="AA60" s="858">
        <v>41.108058608058606</v>
      </c>
      <c r="AB60" s="894" t="s">
        <v>38</v>
      </c>
      <c r="AC60" s="895" t="s">
        <v>38</v>
      </c>
      <c r="AD60" s="896">
        <v>24697</v>
      </c>
      <c r="AE60" s="866">
        <v>31213.035142925935</v>
      </c>
      <c r="AF60" s="897" t="s">
        <v>38</v>
      </c>
      <c r="AG60" s="898" t="s">
        <v>38</v>
      </c>
      <c r="AH60" s="865">
        <v>24697</v>
      </c>
      <c r="AI60" s="871">
        <v>31213.035142925935</v>
      </c>
      <c r="AJ60" s="894" t="s">
        <v>38</v>
      </c>
      <c r="AK60" s="895" t="s">
        <v>38</v>
      </c>
      <c r="AL60" s="865">
        <v>0</v>
      </c>
      <c r="AM60" s="862">
        <v>0</v>
      </c>
      <c r="AN60" s="894" t="s">
        <v>38</v>
      </c>
      <c r="AO60" s="895" t="s">
        <v>38</v>
      </c>
      <c r="AP60" s="867">
        <v>28</v>
      </c>
      <c r="AQ60" s="868">
        <v>34.766134042020425</v>
      </c>
      <c r="AR60" s="82">
        <v>676.95</v>
      </c>
      <c r="AS60" s="83">
        <v>668.9</v>
      </c>
      <c r="AT60" s="665">
        <v>0.30658967391304348</v>
      </c>
      <c r="AU60" s="665">
        <v>0.30294384057971013</v>
      </c>
      <c r="AV60" s="150" t="s">
        <v>38</v>
      </c>
      <c r="AW60" s="151" t="s">
        <v>38</v>
      </c>
      <c r="AX60" s="103">
        <v>25986.400000000001</v>
      </c>
      <c r="AY60" s="93">
        <v>22015.55</v>
      </c>
      <c r="AZ60" s="154" t="s">
        <v>38</v>
      </c>
      <c r="BA60" s="153" t="s">
        <v>38</v>
      </c>
      <c r="BB60" s="86">
        <v>25986.400000000001</v>
      </c>
      <c r="BC60" s="106">
        <v>22015.55</v>
      </c>
      <c r="BD60" s="150" t="s">
        <v>38</v>
      </c>
      <c r="BE60" s="151" t="s">
        <v>38</v>
      </c>
      <c r="BF60" s="86">
        <v>0</v>
      </c>
      <c r="BG60" s="90"/>
      <c r="BH60" s="150" t="s">
        <v>38</v>
      </c>
      <c r="BI60" s="151" t="s">
        <v>38</v>
      </c>
      <c r="BJ60" s="87">
        <v>38.387473225496713</v>
      </c>
      <c r="BK60" s="795">
        <v>32.913066228135747</v>
      </c>
      <c r="BL60" s="82">
        <v>1053</v>
      </c>
      <c r="BM60" s="83">
        <v>1049.3</v>
      </c>
      <c r="BN60" s="665">
        <v>0.4766862833861476</v>
      </c>
      <c r="BO60" s="665">
        <v>0.47501131733816204</v>
      </c>
      <c r="BP60" s="150" t="s">
        <v>38</v>
      </c>
      <c r="BQ60" s="151" t="s">
        <v>38</v>
      </c>
      <c r="BR60" s="103">
        <v>32631.300000000003</v>
      </c>
      <c r="BS60" s="1071">
        <v>37134.33</v>
      </c>
      <c r="BT60" s="154" t="s">
        <v>38</v>
      </c>
      <c r="BU60" s="153" t="s">
        <v>38</v>
      </c>
      <c r="BV60" s="86">
        <v>32631.300000000003</v>
      </c>
      <c r="BW60" s="757">
        <v>37134.33</v>
      </c>
      <c r="BX60" s="150" t="s">
        <v>38</v>
      </c>
      <c r="BY60" s="151" t="s">
        <v>38</v>
      </c>
      <c r="BZ60" s="86">
        <v>0</v>
      </c>
      <c r="CA60" s="757"/>
      <c r="CB60" s="150" t="s">
        <v>38</v>
      </c>
      <c r="CC60" s="151" t="s">
        <v>38</v>
      </c>
      <c r="CD60" s="87">
        <v>30.988888888888891</v>
      </c>
      <c r="CE60" s="87">
        <v>35.389621652530259</v>
      </c>
      <c r="CF60" s="94">
        <f t="shared" si="0"/>
        <v>3608.75</v>
      </c>
      <c r="CG60" s="972">
        <f t="shared" si="0"/>
        <v>3616.4</v>
      </c>
      <c r="CH60" s="665">
        <f t="shared" si="17"/>
        <v>0.41195776255707761</v>
      </c>
      <c r="CI60" s="645">
        <f t="shared" si="24"/>
        <v>0.41283105022831051</v>
      </c>
      <c r="CJ60" s="154" t="s">
        <v>38</v>
      </c>
      <c r="CK60" s="153" t="s">
        <v>38</v>
      </c>
      <c r="CL60" s="86">
        <f t="shared" si="1"/>
        <v>108105.70000000001</v>
      </c>
      <c r="CM60" s="96">
        <f t="shared" si="1"/>
        <v>116831.64514292593</v>
      </c>
      <c r="CN60" s="155" t="s">
        <v>38</v>
      </c>
      <c r="CO60" s="153" t="s">
        <v>38</v>
      </c>
      <c r="CP60" s="86">
        <f t="shared" si="2"/>
        <v>108105.70000000001</v>
      </c>
      <c r="CQ60" s="90">
        <f t="shared" si="2"/>
        <v>116831.64514292593</v>
      </c>
      <c r="CR60" s="154" t="s">
        <v>38</v>
      </c>
      <c r="CS60" s="153" t="s">
        <v>38</v>
      </c>
      <c r="CT60" s="86">
        <f t="shared" si="3"/>
        <v>0</v>
      </c>
      <c r="CU60" s="90">
        <f t="shared" si="3"/>
        <v>0</v>
      </c>
      <c r="CV60" s="154" t="s">
        <v>38</v>
      </c>
      <c r="CW60" s="153" t="s">
        <v>38</v>
      </c>
      <c r="CX60" s="86">
        <f t="shared" si="4"/>
        <v>29.956550051957052</v>
      </c>
      <c r="CY60" s="1089">
        <f t="shared" si="5"/>
        <v>32.306062698519504</v>
      </c>
      <c r="CZ60" s="98">
        <f t="shared" si="6"/>
        <v>7.6500000000000909</v>
      </c>
      <c r="DA60" s="634">
        <f t="shared" si="7"/>
        <v>2.1198475926567624E-3</v>
      </c>
      <c r="DB60" s="894" t="s">
        <v>38</v>
      </c>
      <c r="DC60" s="1031" t="s">
        <v>38</v>
      </c>
      <c r="DD60" s="95">
        <f t="shared" si="8"/>
        <v>8725.9451429259207</v>
      </c>
      <c r="DE60" s="647">
        <f t="shared" si="9"/>
        <v>8.0716790538574001E-2</v>
      </c>
      <c r="DF60" s="99" t="s">
        <v>38</v>
      </c>
      <c r="DG60" s="100" t="s">
        <v>38</v>
      </c>
      <c r="DH60" s="95">
        <f t="shared" si="10"/>
        <v>8725.9451429259207</v>
      </c>
      <c r="DI60" s="647">
        <f t="shared" si="11"/>
        <v>8.0716790538574001E-2</v>
      </c>
      <c r="DJ60" s="150" t="s">
        <v>38</v>
      </c>
      <c r="DK60" s="151" t="s">
        <v>38</v>
      </c>
      <c r="DL60" s="95">
        <f t="shared" si="12"/>
        <v>0</v>
      </c>
      <c r="DM60" s="634">
        <v>0</v>
      </c>
      <c r="DN60" s="138" t="s">
        <v>38</v>
      </c>
      <c r="DO60" s="463" t="s">
        <v>38</v>
      </c>
      <c r="DP60" s="103">
        <f t="shared" si="14"/>
        <v>2.3495126465624523</v>
      </c>
      <c r="DQ60" s="680">
        <f t="shared" si="15"/>
        <v>7.8430681853799089E-2</v>
      </c>
    </row>
    <row r="61" spans="1:121" x14ac:dyDescent="0.25">
      <c r="A61" s="1311"/>
      <c r="B61" s="145"/>
      <c r="C61" s="108" t="s">
        <v>42</v>
      </c>
      <c r="D61" s="82">
        <v>805</v>
      </c>
      <c r="E61" s="83">
        <v>800.3</v>
      </c>
      <c r="F61" s="83">
        <v>37.285780453913844</v>
      </c>
      <c r="G61" s="83">
        <v>37.069328392774437</v>
      </c>
      <c r="H61" s="150" t="s">
        <v>38</v>
      </c>
      <c r="I61" s="151" t="s">
        <v>38</v>
      </c>
      <c r="J61" s="147">
        <v>16659</v>
      </c>
      <c r="K61" s="152">
        <v>18721.64</v>
      </c>
      <c r="L61" s="154" t="s">
        <v>38</v>
      </c>
      <c r="M61" s="153" t="s">
        <v>38</v>
      </c>
      <c r="N61" s="86">
        <v>16659</v>
      </c>
      <c r="O61" s="106">
        <v>18721.64</v>
      </c>
      <c r="P61" s="150" t="s">
        <v>38</v>
      </c>
      <c r="Q61" s="151" t="s">
        <v>38</v>
      </c>
      <c r="R61" s="86">
        <v>0</v>
      </c>
      <c r="S61" s="90">
        <v>0</v>
      </c>
      <c r="T61" s="619" t="s">
        <v>38</v>
      </c>
      <c r="U61" s="151" t="s">
        <v>38</v>
      </c>
      <c r="V61" s="87">
        <v>20.694409937888199</v>
      </c>
      <c r="W61" s="87">
        <v>23.393277520929651</v>
      </c>
      <c r="X61" s="857">
        <v>816.8</v>
      </c>
      <c r="Y61" s="858">
        <v>820.5</v>
      </c>
      <c r="Z61" s="858">
        <v>37.399267399267401</v>
      </c>
      <c r="AA61" s="858">
        <v>37.568681318681321</v>
      </c>
      <c r="AB61" s="894" t="s">
        <v>38</v>
      </c>
      <c r="AC61" s="895" t="s">
        <v>38</v>
      </c>
      <c r="AD61" s="896">
        <v>17516</v>
      </c>
      <c r="AE61" s="866">
        <v>21917.163122492795</v>
      </c>
      <c r="AF61" s="897" t="s">
        <v>38</v>
      </c>
      <c r="AG61" s="898" t="s">
        <v>38</v>
      </c>
      <c r="AH61" s="865">
        <v>17516</v>
      </c>
      <c r="AI61" s="871">
        <v>21917.163122492795</v>
      </c>
      <c r="AJ61" s="894" t="s">
        <v>38</v>
      </c>
      <c r="AK61" s="895" t="s">
        <v>38</v>
      </c>
      <c r="AL61" s="865">
        <v>0</v>
      </c>
      <c r="AM61" s="862">
        <v>0</v>
      </c>
      <c r="AN61" s="894" t="s">
        <v>38</v>
      </c>
      <c r="AO61" s="895" t="s">
        <v>38</v>
      </c>
      <c r="AP61" s="867">
        <v>21</v>
      </c>
      <c r="AQ61" s="868">
        <v>26.711959929911998</v>
      </c>
      <c r="AR61" s="82">
        <v>822.6</v>
      </c>
      <c r="AS61" s="83">
        <v>818.3</v>
      </c>
      <c r="AT61" s="665">
        <v>0.37255434782608698</v>
      </c>
      <c r="AU61" s="665">
        <v>0.37060688405797099</v>
      </c>
      <c r="AV61" s="150" t="s">
        <v>38</v>
      </c>
      <c r="AW61" s="151" t="s">
        <v>38</v>
      </c>
      <c r="AX61" s="103">
        <v>18422.800000000003</v>
      </c>
      <c r="AY61" s="93">
        <v>18327</v>
      </c>
      <c r="AZ61" s="154" t="s">
        <v>38</v>
      </c>
      <c r="BA61" s="153" t="s">
        <v>38</v>
      </c>
      <c r="BB61" s="86">
        <v>18422.800000000003</v>
      </c>
      <c r="BC61" s="90">
        <v>18327</v>
      </c>
      <c r="BD61" s="150" t="s">
        <v>38</v>
      </c>
      <c r="BE61" s="151" t="s">
        <v>38</v>
      </c>
      <c r="BF61" s="86">
        <v>0</v>
      </c>
      <c r="BG61" s="90"/>
      <c r="BH61" s="150" t="s">
        <v>38</v>
      </c>
      <c r="BI61" s="151" t="s">
        <v>38</v>
      </c>
      <c r="BJ61" s="87">
        <v>22.395818137612451</v>
      </c>
      <c r="BK61" s="795">
        <v>22.396431626542835</v>
      </c>
      <c r="BL61" s="82">
        <v>830.6</v>
      </c>
      <c r="BM61" s="83">
        <v>824.2</v>
      </c>
      <c r="BN61" s="665">
        <v>0.37600724309642375</v>
      </c>
      <c r="BO61" s="665">
        <v>0.37311000452693527</v>
      </c>
      <c r="BP61" s="150" t="s">
        <v>38</v>
      </c>
      <c r="BQ61" s="151" t="s">
        <v>38</v>
      </c>
      <c r="BR61" s="103">
        <v>16703.5</v>
      </c>
      <c r="BS61" s="1071">
        <v>15300</v>
      </c>
      <c r="BT61" s="154" t="s">
        <v>38</v>
      </c>
      <c r="BU61" s="153" t="s">
        <v>38</v>
      </c>
      <c r="BV61" s="86">
        <v>16703.5</v>
      </c>
      <c r="BW61" s="757">
        <v>15300</v>
      </c>
      <c r="BX61" s="150" t="s">
        <v>38</v>
      </c>
      <c r="BY61" s="151" t="s">
        <v>38</v>
      </c>
      <c r="BZ61" s="86">
        <v>0</v>
      </c>
      <c r="CA61" s="757"/>
      <c r="CB61" s="150" t="s">
        <v>38</v>
      </c>
      <c r="CC61" s="151" t="s">
        <v>38</v>
      </c>
      <c r="CD61" s="87">
        <v>20.110161329159641</v>
      </c>
      <c r="CE61" s="87">
        <v>18.563455471972823</v>
      </c>
      <c r="CF61" s="94">
        <f t="shared" si="0"/>
        <v>3275</v>
      </c>
      <c r="CG61" s="972">
        <f t="shared" si="0"/>
        <v>3263.3</v>
      </c>
      <c r="CH61" s="665">
        <f t="shared" si="17"/>
        <v>0.37385844748858449</v>
      </c>
      <c r="CI61" s="1065">
        <f t="shared" si="24"/>
        <v>0.37252283105022832</v>
      </c>
      <c r="CJ61" s="154" t="s">
        <v>38</v>
      </c>
      <c r="CK61" s="153" t="s">
        <v>38</v>
      </c>
      <c r="CL61" s="86">
        <f t="shared" si="1"/>
        <v>69301.3</v>
      </c>
      <c r="CM61" s="96">
        <f t="shared" si="1"/>
        <v>74265.803122492798</v>
      </c>
      <c r="CN61" s="155" t="s">
        <v>38</v>
      </c>
      <c r="CO61" s="153" t="s">
        <v>38</v>
      </c>
      <c r="CP61" s="86">
        <f t="shared" si="2"/>
        <v>69301.3</v>
      </c>
      <c r="CQ61" s="90">
        <f t="shared" si="2"/>
        <v>74265.803122492798</v>
      </c>
      <c r="CR61" s="154" t="s">
        <v>38</v>
      </c>
      <c r="CS61" s="153" t="s">
        <v>38</v>
      </c>
      <c r="CT61" s="86">
        <f t="shared" si="3"/>
        <v>0</v>
      </c>
      <c r="CU61" s="90">
        <f t="shared" si="3"/>
        <v>0</v>
      </c>
      <c r="CV61" s="154" t="s">
        <v>38</v>
      </c>
      <c r="CW61" s="153" t="s">
        <v>38</v>
      </c>
      <c r="CX61" s="86">
        <f t="shared" si="4"/>
        <v>21.160702290076337</v>
      </c>
      <c r="CY61" s="1089">
        <f t="shared" si="5"/>
        <v>22.757884081295863</v>
      </c>
      <c r="CZ61" s="98">
        <f t="shared" si="6"/>
        <v>-11.699999999999818</v>
      </c>
      <c r="DA61" s="634">
        <f t="shared" si="7"/>
        <v>-3.5725190839694101E-3</v>
      </c>
      <c r="DB61" s="894" t="s">
        <v>38</v>
      </c>
      <c r="DC61" s="1031" t="s">
        <v>38</v>
      </c>
      <c r="DD61" s="95">
        <f t="shared" si="8"/>
        <v>4964.5031224927952</v>
      </c>
      <c r="DE61" s="647">
        <f t="shared" si="9"/>
        <v>7.1636507864827864E-2</v>
      </c>
      <c r="DF61" s="99" t="s">
        <v>38</v>
      </c>
      <c r="DG61" s="572" t="s">
        <v>38</v>
      </c>
      <c r="DH61" s="95">
        <f t="shared" si="10"/>
        <v>4964.5031224927952</v>
      </c>
      <c r="DI61" s="647">
        <f t="shared" si="11"/>
        <v>7.1636507864827864E-2</v>
      </c>
      <c r="DJ61" s="150" t="s">
        <v>38</v>
      </c>
      <c r="DK61" s="151" t="s">
        <v>38</v>
      </c>
      <c r="DL61" s="95">
        <f t="shared" si="12"/>
        <v>0</v>
      </c>
      <c r="DM61" s="634">
        <v>0</v>
      </c>
      <c r="DN61" s="138" t="s">
        <v>38</v>
      </c>
      <c r="DO61" s="463" t="s">
        <v>38</v>
      </c>
      <c r="DP61" s="103">
        <f t="shared" si="14"/>
        <v>1.5971817912195263</v>
      </c>
      <c r="DQ61" s="680">
        <f t="shared" si="15"/>
        <v>7.5478675959093813E-2</v>
      </c>
    </row>
    <row r="62" spans="1:121" x14ac:dyDescent="0.25">
      <c r="A62" s="1311"/>
      <c r="B62" s="144"/>
      <c r="C62" s="81" t="s">
        <v>43</v>
      </c>
      <c r="D62" s="82">
        <v>1081</v>
      </c>
      <c r="E62" s="83">
        <v>1080.7</v>
      </c>
      <c r="F62" s="83">
        <v>50.069476609541454</v>
      </c>
      <c r="G62" s="83">
        <v>50.056044465030105</v>
      </c>
      <c r="H62" s="150" t="s">
        <v>38</v>
      </c>
      <c r="I62" s="151" t="s">
        <v>38</v>
      </c>
      <c r="J62" s="147">
        <v>9267</v>
      </c>
      <c r="K62" s="152">
        <v>9815.85</v>
      </c>
      <c r="L62" s="154" t="s">
        <v>38</v>
      </c>
      <c r="M62" s="153" t="s">
        <v>38</v>
      </c>
      <c r="N62" s="86">
        <v>9267</v>
      </c>
      <c r="O62" s="106">
        <v>9815.85</v>
      </c>
      <c r="P62" s="150" t="s">
        <v>38</v>
      </c>
      <c r="Q62" s="151" t="s">
        <v>38</v>
      </c>
      <c r="R62" s="86">
        <v>0</v>
      </c>
      <c r="S62" s="90">
        <v>0</v>
      </c>
      <c r="T62" s="619" t="s">
        <v>38</v>
      </c>
      <c r="U62" s="151" t="s">
        <v>38</v>
      </c>
      <c r="V62" s="87">
        <v>8.5726179463459751</v>
      </c>
      <c r="W62" s="87">
        <v>9.0828629591931147</v>
      </c>
      <c r="X62" s="857">
        <v>1170.5999999999999</v>
      </c>
      <c r="Y62" s="858">
        <v>1192.2</v>
      </c>
      <c r="Z62" s="858">
        <v>53.598901098901095</v>
      </c>
      <c r="AA62" s="858">
        <v>54.587912087912095</v>
      </c>
      <c r="AB62" s="894" t="s">
        <v>38</v>
      </c>
      <c r="AC62" s="895" t="s">
        <v>38</v>
      </c>
      <c r="AD62" s="896">
        <v>9243</v>
      </c>
      <c r="AE62" s="866">
        <v>6965</v>
      </c>
      <c r="AF62" s="897" t="s">
        <v>38</v>
      </c>
      <c r="AG62" s="898" t="s">
        <v>38</v>
      </c>
      <c r="AH62" s="865">
        <v>9243</v>
      </c>
      <c r="AI62" s="871">
        <v>6965</v>
      </c>
      <c r="AJ62" s="894" t="s">
        <v>38</v>
      </c>
      <c r="AK62" s="895" t="s">
        <v>38</v>
      </c>
      <c r="AL62" s="865">
        <v>0</v>
      </c>
      <c r="AM62" s="862">
        <v>0</v>
      </c>
      <c r="AN62" s="894" t="s">
        <v>38</v>
      </c>
      <c r="AO62" s="895" t="s">
        <v>38</v>
      </c>
      <c r="AP62" s="867">
        <v>8</v>
      </c>
      <c r="AQ62" s="868">
        <v>5.8421405804395237</v>
      </c>
      <c r="AR62" s="82">
        <v>1280.4000000000001</v>
      </c>
      <c r="AS62" s="83">
        <v>1285.5999999999999</v>
      </c>
      <c r="AT62" s="665">
        <v>0.5798913043478261</v>
      </c>
      <c r="AU62" s="665">
        <v>0.58224637681159419</v>
      </c>
      <c r="AV62" s="150" t="s">
        <v>38</v>
      </c>
      <c r="AW62" s="151" t="s">
        <v>38</v>
      </c>
      <c r="AX62" s="103">
        <v>9671.5500000000011</v>
      </c>
      <c r="AY62" s="93">
        <v>10370.6</v>
      </c>
      <c r="AZ62" s="154" t="s">
        <v>38</v>
      </c>
      <c r="BA62" s="153" t="s">
        <v>38</v>
      </c>
      <c r="BB62" s="86">
        <v>9671.5500000000011</v>
      </c>
      <c r="BC62" s="106">
        <v>10370.6</v>
      </c>
      <c r="BD62" s="150" t="s">
        <v>38</v>
      </c>
      <c r="BE62" s="151" t="s">
        <v>38</v>
      </c>
      <c r="BF62" s="86">
        <v>0</v>
      </c>
      <c r="BG62" s="90"/>
      <c r="BH62" s="150" t="s">
        <v>38</v>
      </c>
      <c r="BI62" s="151" t="s">
        <v>38</v>
      </c>
      <c r="BJ62" s="87">
        <v>7.5535379568884728</v>
      </c>
      <c r="BK62" s="795">
        <v>8.0667392657125081</v>
      </c>
      <c r="BL62" s="82">
        <v>1060.8</v>
      </c>
      <c r="BM62" s="83">
        <v>1042.5</v>
      </c>
      <c r="BN62" s="665">
        <v>0.48021729289271159</v>
      </c>
      <c r="BO62" s="665">
        <v>0.47193300135808058</v>
      </c>
      <c r="BP62" s="150" t="s">
        <v>38</v>
      </c>
      <c r="BQ62" s="151" t="s">
        <v>38</v>
      </c>
      <c r="BR62" s="103">
        <v>7318.5</v>
      </c>
      <c r="BS62" s="1071">
        <v>8643.01</v>
      </c>
      <c r="BT62" s="154" t="s">
        <v>38</v>
      </c>
      <c r="BU62" s="153" t="s">
        <v>38</v>
      </c>
      <c r="BV62" s="86">
        <v>7318.5</v>
      </c>
      <c r="BW62" s="756">
        <v>8643.01</v>
      </c>
      <c r="BX62" s="150" t="s">
        <v>38</v>
      </c>
      <c r="BY62" s="151" t="s">
        <v>38</v>
      </c>
      <c r="BZ62" s="86">
        <v>0</v>
      </c>
      <c r="CA62" s="757"/>
      <c r="CB62" s="150" t="s">
        <v>38</v>
      </c>
      <c r="CC62" s="151" t="s">
        <v>38</v>
      </c>
      <c r="CD62" s="87">
        <v>6.8990384615384617</v>
      </c>
      <c r="CE62" s="87">
        <v>8.2906570743405279</v>
      </c>
      <c r="CF62" s="94">
        <f t="shared" si="0"/>
        <v>4592.7999999999993</v>
      </c>
      <c r="CG62" s="972">
        <f t="shared" si="0"/>
        <v>4601</v>
      </c>
      <c r="CH62" s="665">
        <f t="shared" si="17"/>
        <v>0.5242922374429223</v>
      </c>
      <c r="CI62" s="645">
        <f t="shared" si="24"/>
        <v>0.52522831050228314</v>
      </c>
      <c r="CJ62" s="154" t="s">
        <v>38</v>
      </c>
      <c r="CK62" s="153" t="s">
        <v>38</v>
      </c>
      <c r="CL62" s="86">
        <f t="shared" si="1"/>
        <v>35500.050000000003</v>
      </c>
      <c r="CM62" s="96">
        <f t="shared" si="1"/>
        <v>35794.46</v>
      </c>
      <c r="CN62" s="155" t="s">
        <v>38</v>
      </c>
      <c r="CO62" s="153" t="s">
        <v>38</v>
      </c>
      <c r="CP62" s="86">
        <f t="shared" si="2"/>
        <v>35500.050000000003</v>
      </c>
      <c r="CQ62" s="90">
        <f t="shared" si="2"/>
        <v>35794.46</v>
      </c>
      <c r="CR62" s="154" t="s">
        <v>38</v>
      </c>
      <c r="CS62" s="153" t="s">
        <v>38</v>
      </c>
      <c r="CT62" s="86">
        <f t="shared" si="3"/>
        <v>0</v>
      </c>
      <c r="CU62" s="90">
        <f t="shared" si="3"/>
        <v>0</v>
      </c>
      <c r="CV62" s="154" t="s">
        <v>38</v>
      </c>
      <c r="CW62" s="153" t="s">
        <v>38</v>
      </c>
      <c r="CX62" s="86">
        <f t="shared" si="4"/>
        <v>7.7295005225570472</v>
      </c>
      <c r="CY62" s="1089">
        <f t="shared" si="5"/>
        <v>7.7797131058465547</v>
      </c>
      <c r="CZ62" s="98">
        <f t="shared" si="6"/>
        <v>8.2000000000007276</v>
      </c>
      <c r="DA62" s="634">
        <f t="shared" si="7"/>
        <v>1.7854032398538428E-3</v>
      </c>
      <c r="DB62" s="894" t="s">
        <v>38</v>
      </c>
      <c r="DC62" s="1031" t="s">
        <v>38</v>
      </c>
      <c r="DD62" s="95">
        <f t="shared" si="8"/>
        <v>294.40999999999622</v>
      </c>
      <c r="DE62" s="647">
        <f t="shared" si="9"/>
        <v>8.293227756017138E-3</v>
      </c>
      <c r="DF62" s="99" t="s">
        <v>38</v>
      </c>
      <c r="DG62" s="100" t="s">
        <v>38</v>
      </c>
      <c r="DH62" s="95">
        <f t="shared" si="10"/>
        <v>294.40999999999622</v>
      </c>
      <c r="DI62" s="647">
        <f t="shared" si="11"/>
        <v>8.293227756017138E-3</v>
      </c>
      <c r="DJ62" s="150" t="s">
        <v>38</v>
      </c>
      <c r="DK62" s="151" t="s">
        <v>38</v>
      </c>
      <c r="DL62" s="95">
        <f t="shared" si="12"/>
        <v>0</v>
      </c>
      <c r="DM62" s="634">
        <v>0</v>
      </c>
      <c r="DN62" s="138" t="s">
        <v>38</v>
      </c>
      <c r="DO62" s="463" t="s">
        <v>38</v>
      </c>
      <c r="DP62" s="103">
        <f t="shared" si="14"/>
        <v>5.0212583289507506E-2</v>
      </c>
      <c r="DQ62" s="680">
        <f t="shared" si="15"/>
        <v>6.496226132978687E-3</v>
      </c>
    </row>
    <row r="63" spans="1:121" ht="15.75" thickBot="1" x14ac:dyDescent="0.3">
      <c r="A63" s="1312"/>
      <c r="B63" s="156" t="s">
        <v>53</v>
      </c>
      <c r="C63" s="157"/>
      <c r="D63" s="158">
        <v>10108.400000000001</v>
      </c>
      <c r="E63" s="159">
        <v>10097</v>
      </c>
      <c r="F63" s="160">
        <v>92.934567753679829</v>
      </c>
      <c r="G63" s="160">
        <v>92.779211232403441</v>
      </c>
      <c r="H63" s="161" t="s">
        <v>38</v>
      </c>
      <c r="I63" s="162" t="s">
        <v>38</v>
      </c>
      <c r="J63" s="163">
        <v>1123223</v>
      </c>
      <c r="K63" s="164">
        <v>1152311.82</v>
      </c>
      <c r="L63" s="165" t="s">
        <v>38</v>
      </c>
      <c r="M63" s="166" t="s">
        <v>38</v>
      </c>
      <c r="N63" s="167">
        <v>1104592</v>
      </c>
      <c r="O63" s="167">
        <v>1133181.82</v>
      </c>
      <c r="P63" s="161" t="s">
        <v>38</v>
      </c>
      <c r="Q63" s="162" t="s">
        <v>38</v>
      </c>
      <c r="R63" s="167">
        <v>18631</v>
      </c>
      <c r="S63" s="167">
        <v>19130</v>
      </c>
      <c r="T63" s="620" t="s">
        <v>38</v>
      </c>
      <c r="U63" s="168" t="s">
        <v>38</v>
      </c>
      <c r="V63" s="167">
        <v>111.11778322978907</v>
      </c>
      <c r="W63" s="167">
        <v>114.12417747845896</v>
      </c>
      <c r="X63" s="169">
        <v>10014.100000000002</v>
      </c>
      <c r="Y63" s="160">
        <v>10005.5</v>
      </c>
      <c r="Z63" s="160">
        <v>91.228853319243143</v>
      </c>
      <c r="AA63" s="170">
        <v>91.038542728199161</v>
      </c>
      <c r="AB63" s="161" t="s">
        <v>38</v>
      </c>
      <c r="AC63" s="162" t="s">
        <v>38</v>
      </c>
      <c r="AD63" s="171">
        <v>1105625</v>
      </c>
      <c r="AE63" s="160">
        <v>1177834.2645297768</v>
      </c>
      <c r="AF63" s="165" t="s">
        <v>38</v>
      </c>
      <c r="AG63" s="166" t="s">
        <v>38</v>
      </c>
      <c r="AH63" s="167">
        <v>1090542</v>
      </c>
      <c r="AI63" s="160">
        <v>1159269.0333187012</v>
      </c>
      <c r="AJ63" s="161" t="s">
        <v>38</v>
      </c>
      <c r="AK63" s="162" t="s">
        <v>38</v>
      </c>
      <c r="AL63" s="167">
        <v>15083</v>
      </c>
      <c r="AM63" s="160">
        <v>18565.231211075377</v>
      </c>
      <c r="AN63" s="161" t="s">
        <v>38</v>
      </c>
      <c r="AO63" s="168" t="s">
        <v>38</v>
      </c>
      <c r="AP63" s="167">
        <v>110.40682637481149</v>
      </c>
      <c r="AQ63" s="777">
        <v>117.71868117832959</v>
      </c>
      <c r="AR63" s="169">
        <v>9659.49</v>
      </c>
      <c r="AS63" s="160">
        <v>9648.6</v>
      </c>
      <c r="AT63" s="661">
        <v>0.8749538043478261</v>
      </c>
      <c r="AU63" s="1018">
        <v>0.87396739130434786</v>
      </c>
      <c r="AV63" s="161" t="s">
        <v>38</v>
      </c>
      <c r="AW63" s="162" t="s">
        <v>38</v>
      </c>
      <c r="AX63" s="171">
        <v>1086135.6600000001</v>
      </c>
      <c r="AY63" s="172">
        <v>1090650.6599999999</v>
      </c>
      <c r="AZ63" s="165" t="s">
        <v>38</v>
      </c>
      <c r="BA63" s="166" t="s">
        <v>38</v>
      </c>
      <c r="BB63" s="167">
        <v>1069449.6600000001</v>
      </c>
      <c r="BC63" s="173">
        <v>1074828.01</v>
      </c>
      <c r="BD63" s="161" t="s">
        <v>38</v>
      </c>
      <c r="BE63" s="162" t="s">
        <v>38</v>
      </c>
      <c r="BF63" s="167">
        <v>16686</v>
      </c>
      <c r="BG63" s="173">
        <v>15822.650000000001</v>
      </c>
      <c r="BH63" s="161" t="s">
        <v>38</v>
      </c>
      <c r="BI63" s="168" t="s">
        <v>38</v>
      </c>
      <c r="BJ63" s="167">
        <v>112.44234012354691</v>
      </c>
      <c r="BK63" s="829">
        <v>113.03719296063676</v>
      </c>
      <c r="BL63" s="169">
        <v>10345.800000000001</v>
      </c>
      <c r="BM63" s="160">
        <v>10346.799999999999</v>
      </c>
      <c r="BN63" s="661">
        <v>0.92730059425109135</v>
      </c>
      <c r="BO63" s="1018">
        <v>0.92739022488325606</v>
      </c>
      <c r="BP63" s="161" t="s">
        <v>38</v>
      </c>
      <c r="BQ63" s="162" t="s">
        <v>38</v>
      </c>
      <c r="BR63" s="171">
        <v>1224707.72</v>
      </c>
      <c r="BS63" s="172">
        <v>1197549.57</v>
      </c>
      <c r="BT63" s="165" t="s">
        <v>38</v>
      </c>
      <c r="BU63" s="166" t="s">
        <v>38</v>
      </c>
      <c r="BV63" s="167">
        <v>1205314.7200000002</v>
      </c>
      <c r="BW63" s="173">
        <v>1173947.6200000001</v>
      </c>
      <c r="BX63" s="161" t="s">
        <v>38</v>
      </c>
      <c r="BY63" s="162" t="s">
        <v>38</v>
      </c>
      <c r="BZ63" s="167">
        <v>19393</v>
      </c>
      <c r="CA63" s="173">
        <v>23601.95</v>
      </c>
      <c r="CB63" s="161" t="s">
        <v>38</v>
      </c>
      <c r="CC63" s="168" t="s">
        <v>38</v>
      </c>
      <c r="CD63" s="167">
        <v>118.37728546849928</v>
      </c>
      <c r="CE63" s="174">
        <v>115.74105713843895</v>
      </c>
      <c r="CF63" s="175">
        <f t="shared" si="0"/>
        <v>40127.790000000008</v>
      </c>
      <c r="CG63" s="160">
        <f t="shared" si="0"/>
        <v>40097.9</v>
      </c>
      <c r="CH63" s="661">
        <f>CF63/44102.6</f>
        <v>0.90987356754477078</v>
      </c>
      <c r="CI63" s="699">
        <f>CG63/44102.6</f>
        <v>0.90919582972432467</v>
      </c>
      <c r="CJ63" s="165" t="s">
        <v>38</v>
      </c>
      <c r="CK63" s="166" t="s">
        <v>38</v>
      </c>
      <c r="CL63" s="163">
        <f t="shared" si="1"/>
        <v>4539691.38</v>
      </c>
      <c r="CM63" s="176">
        <f t="shared" si="1"/>
        <v>4618346.3145297766</v>
      </c>
      <c r="CN63" s="177" t="s">
        <v>38</v>
      </c>
      <c r="CO63" s="166" t="s">
        <v>38</v>
      </c>
      <c r="CP63" s="163">
        <f t="shared" si="2"/>
        <v>4469898.3800000008</v>
      </c>
      <c r="CQ63" s="172">
        <f t="shared" si="2"/>
        <v>4541226.4833187014</v>
      </c>
      <c r="CR63" s="165" t="s">
        <v>38</v>
      </c>
      <c r="CS63" s="166" t="s">
        <v>38</v>
      </c>
      <c r="CT63" s="163">
        <f t="shared" si="3"/>
        <v>69793</v>
      </c>
      <c r="CU63" s="172">
        <f t="shared" si="3"/>
        <v>77119.83121107539</v>
      </c>
      <c r="CV63" s="165" t="s">
        <v>38</v>
      </c>
      <c r="CW63" s="166" t="s">
        <v>38</v>
      </c>
      <c r="CX63" s="163">
        <f t="shared" si="4"/>
        <v>113.13085968601807</v>
      </c>
      <c r="CY63" s="1092">
        <f t="shared" si="5"/>
        <v>115.17676273644696</v>
      </c>
      <c r="CZ63" s="178">
        <f t="shared" si="6"/>
        <v>-29.890000000006694</v>
      </c>
      <c r="DA63" s="636">
        <f t="shared" si="7"/>
        <v>-7.4487032552768761E-4</v>
      </c>
      <c r="DB63" s="161" t="s">
        <v>38</v>
      </c>
      <c r="DC63" s="162" t="s">
        <v>38</v>
      </c>
      <c r="DD63" s="179">
        <f t="shared" si="8"/>
        <v>78654.934529776685</v>
      </c>
      <c r="DE63" s="649">
        <f t="shared" si="9"/>
        <v>1.732605323707637E-2</v>
      </c>
      <c r="DF63" s="180" t="s">
        <v>38</v>
      </c>
      <c r="DG63" s="181" t="s">
        <v>38</v>
      </c>
      <c r="DH63" s="179">
        <f t="shared" si="10"/>
        <v>71328.103318700567</v>
      </c>
      <c r="DI63" s="649">
        <f t="shared" si="11"/>
        <v>1.5957432866449316E-2</v>
      </c>
      <c r="DJ63" s="161" t="s">
        <v>38</v>
      </c>
      <c r="DK63" s="162" t="s">
        <v>38</v>
      </c>
      <c r="DL63" s="179">
        <f t="shared" si="12"/>
        <v>7326.8312110753905</v>
      </c>
      <c r="DM63" s="636">
        <f t="shared" si="13"/>
        <v>0.10497945655116402</v>
      </c>
      <c r="DN63" s="750" t="s">
        <v>38</v>
      </c>
      <c r="DO63" s="181" t="s">
        <v>38</v>
      </c>
      <c r="DP63" s="182">
        <f t="shared" si="14"/>
        <v>2.0459030504288904</v>
      </c>
      <c r="DQ63" s="682">
        <f t="shared" si="15"/>
        <v>1.8084394091117697E-2</v>
      </c>
    </row>
    <row r="64" spans="1:121" x14ac:dyDescent="0.25">
      <c r="A64" s="1310" t="s">
        <v>54</v>
      </c>
      <c r="B64" s="183" t="s">
        <v>55</v>
      </c>
      <c r="C64" s="184"/>
      <c r="D64" s="185" t="s">
        <v>38</v>
      </c>
      <c r="E64" s="186" t="s">
        <v>38</v>
      </c>
      <c r="F64" s="187" t="s">
        <v>38</v>
      </c>
      <c r="G64" s="187" t="s">
        <v>38</v>
      </c>
      <c r="H64" s="188" t="s">
        <v>38</v>
      </c>
      <c r="I64" s="189" t="s">
        <v>38</v>
      </c>
      <c r="J64" s="190" t="s">
        <v>38</v>
      </c>
      <c r="K64" s="191" t="s">
        <v>38</v>
      </c>
      <c r="L64" s="191" t="s">
        <v>38</v>
      </c>
      <c r="M64" s="192" t="s">
        <v>38</v>
      </c>
      <c r="N64" s="190" t="s">
        <v>38</v>
      </c>
      <c r="O64" s="191" t="s">
        <v>38</v>
      </c>
      <c r="P64" s="188" t="s">
        <v>38</v>
      </c>
      <c r="Q64" s="189" t="s">
        <v>38</v>
      </c>
      <c r="R64" s="190" t="s">
        <v>38</v>
      </c>
      <c r="S64" s="191" t="s">
        <v>38</v>
      </c>
      <c r="T64" s="196" t="s">
        <v>38</v>
      </c>
      <c r="U64" s="189" t="s">
        <v>38</v>
      </c>
      <c r="V64" s="190" t="s">
        <v>38</v>
      </c>
      <c r="W64" s="193" t="s">
        <v>38</v>
      </c>
      <c r="X64" s="194" t="s">
        <v>38</v>
      </c>
      <c r="Y64" s="187" t="s">
        <v>38</v>
      </c>
      <c r="Z64" s="187" t="s">
        <v>38</v>
      </c>
      <c r="AA64" s="187" t="s">
        <v>38</v>
      </c>
      <c r="AB64" s="188" t="s">
        <v>38</v>
      </c>
      <c r="AC64" s="189" t="s">
        <v>38</v>
      </c>
      <c r="AD64" s="188" t="s">
        <v>38</v>
      </c>
      <c r="AE64" s="195" t="s">
        <v>38</v>
      </c>
      <c r="AF64" s="191" t="s">
        <v>38</v>
      </c>
      <c r="AG64" s="192" t="s">
        <v>38</v>
      </c>
      <c r="AH64" s="190" t="s">
        <v>38</v>
      </c>
      <c r="AI64" s="758" t="s">
        <v>38</v>
      </c>
      <c r="AJ64" s="188" t="s">
        <v>38</v>
      </c>
      <c r="AK64" s="189" t="s">
        <v>38</v>
      </c>
      <c r="AL64" s="191" t="s">
        <v>38</v>
      </c>
      <c r="AM64" s="191" t="s">
        <v>38</v>
      </c>
      <c r="AN64" s="188" t="s">
        <v>38</v>
      </c>
      <c r="AO64" s="189" t="s">
        <v>38</v>
      </c>
      <c r="AP64" s="190" t="s">
        <v>38</v>
      </c>
      <c r="AQ64" s="778" t="s">
        <v>38</v>
      </c>
      <c r="AR64" s="194" t="s">
        <v>38</v>
      </c>
      <c r="AS64" s="187" t="s">
        <v>38</v>
      </c>
      <c r="AT64" s="187" t="s">
        <v>38</v>
      </c>
      <c r="AU64" s="187"/>
      <c r="AV64" s="188" t="s">
        <v>38</v>
      </c>
      <c r="AW64" s="189" t="s">
        <v>38</v>
      </c>
      <c r="AX64" s="188" t="s">
        <v>38</v>
      </c>
      <c r="AY64" s="195" t="s">
        <v>38</v>
      </c>
      <c r="AZ64" s="191" t="s">
        <v>38</v>
      </c>
      <c r="BA64" s="192" t="s">
        <v>38</v>
      </c>
      <c r="BB64" s="190" t="s">
        <v>38</v>
      </c>
      <c r="BC64" s="191" t="s">
        <v>38</v>
      </c>
      <c r="BD64" s="188" t="s">
        <v>38</v>
      </c>
      <c r="BE64" s="189" t="s">
        <v>38</v>
      </c>
      <c r="BF64" s="191" t="s">
        <v>38</v>
      </c>
      <c r="BG64" s="191" t="s">
        <v>38</v>
      </c>
      <c r="BH64" s="188" t="s">
        <v>38</v>
      </c>
      <c r="BI64" s="189" t="s">
        <v>38</v>
      </c>
      <c r="BJ64" s="190" t="s">
        <v>38</v>
      </c>
      <c r="BK64" s="705"/>
      <c r="BL64" s="194" t="s">
        <v>38</v>
      </c>
      <c r="BM64" s="187"/>
      <c r="BN64" s="187" t="s">
        <v>38</v>
      </c>
      <c r="BO64" s="187"/>
      <c r="BP64" s="188" t="s">
        <v>38</v>
      </c>
      <c r="BQ64" s="189" t="s">
        <v>38</v>
      </c>
      <c r="BR64" s="188" t="s">
        <v>38</v>
      </c>
      <c r="BS64" s="195"/>
      <c r="BT64" s="191" t="s">
        <v>38</v>
      </c>
      <c r="BU64" s="192" t="s">
        <v>38</v>
      </c>
      <c r="BV64" s="190" t="s">
        <v>38</v>
      </c>
      <c r="BW64" s="758"/>
      <c r="BX64" s="188" t="s">
        <v>38</v>
      </c>
      <c r="BY64" s="189" t="s">
        <v>38</v>
      </c>
      <c r="BZ64" s="191" t="s">
        <v>38</v>
      </c>
      <c r="CA64" s="758"/>
      <c r="CB64" s="188" t="s">
        <v>38</v>
      </c>
      <c r="CC64" s="189" t="s">
        <v>38</v>
      </c>
      <c r="CD64" s="190" t="s">
        <v>38</v>
      </c>
      <c r="CE64" s="196"/>
      <c r="CF64" s="194" t="s">
        <v>38</v>
      </c>
      <c r="CG64" s="1154"/>
      <c r="CH64" s="187" t="s">
        <v>38</v>
      </c>
      <c r="CI64" s="187"/>
      <c r="CJ64" s="191" t="s">
        <v>38</v>
      </c>
      <c r="CK64" s="192" t="s">
        <v>38</v>
      </c>
      <c r="CL64" s="188" t="s">
        <v>38</v>
      </c>
      <c r="CM64" s="197"/>
      <c r="CN64" s="195" t="s">
        <v>38</v>
      </c>
      <c r="CO64" s="192" t="s">
        <v>38</v>
      </c>
      <c r="CP64" s="190" t="s">
        <v>38</v>
      </c>
      <c r="CQ64" s="191"/>
      <c r="CR64" s="191" t="s">
        <v>38</v>
      </c>
      <c r="CS64" s="192" t="s">
        <v>38</v>
      </c>
      <c r="CT64" s="191" t="s">
        <v>38</v>
      </c>
      <c r="CU64" s="191"/>
      <c r="CV64" s="191" t="s">
        <v>38</v>
      </c>
      <c r="CW64" s="192" t="s">
        <v>38</v>
      </c>
      <c r="CX64" s="188" t="s">
        <v>38</v>
      </c>
      <c r="CY64" s="193"/>
      <c r="CZ64" s="199" t="s">
        <v>38</v>
      </c>
      <c r="DA64" s="200" t="s">
        <v>38</v>
      </c>
      <c r="DB64" s="1032" t="s">
        <v>38</v>
      </c>
      <c r="DC64" s="1033" t="s">
        <v>38</v>
      </c>
      <c r="DD64" s="187" t="s">
        <v>38</v>
      </c>
      <c r="DE64" s="650" t="s">
        <v>38</v>
      </c>
      <c r="DF64" s="187" t="s">
        <v>38</v>
      </c>
      <c r="DG64" s="201" t="s">
        <v>38</v>
      </c>
      <c r="DH64" s="186" t="s">
        <v>38</v>
      </c>
      <c r="DI64" s="650" t="s">
        <v>38</v>
      </c>
      <c r="DJ64" s="188" t="s">
        <v>38</v>
      </c>
      <c r="DK64" s="189" t="s">
        <v>38</v>
      </c>
      <c r="DL64" s="187" t="s">
        <v>38</v>
      </c>
      <c r="DM64" s="708" t="s">
        <v>38</v>
      </c>
      <c r="DN64" s="186" t="s">
        <v>38</v>
      </c>
      <c r="DO64" s="201" t="s">
        <v>38</v>
      </c>
      <c r="DP64" s="201" t="s">
        <v>38</v>
      </c>
      <c r="DQ64" s="683" t="s">
        <v>38</v>
      </c>
    </row>
    <row r="65" spans="1:123" x14ac:dyDescent="0.25">
      <c r="A65" s="1311"/>
      <c r="B65" s="202" t="s">
        <v>56</v>
      </c>
      <c r="C65" s="203" t="s">
        <v>57</v>
      </c>
      <c r="D65" s="204">
        <v>70</v>
      </c>
      <c r="E65" s="205">
        <v>75.900000000000006</v>
      </c>
      <c r="F65" s="206">
        <v>3.2422417786012043</v>
      </c>
      <c r="G65" s="206">
        <v>3.513200555812876</v>
      </c>
      <c r="H65" s="207" t="s">
        <v>38</v>
      </c>
      <c r="I65" s="208" t="s">
        <v>38</v>
      </c>
      <c r="J65" s="209">
        <v>87.540528022232522</v>
      </c>
      <c r="K65" s="210">
        <v>94.856415006947657</v>
      </c>
      <c r="L65" s="211" t="s">
        <v>38</v>
      </c>
      <c r="M65" s="212" t="s">
        <v>38</v>
      </c>
      <c r="N65" s="213">
        <v>87.540528022232522</v>
      </c>
      <c r="O65" s="213">
        <v>94.856415006947657</v>
      </c>
      <c r="P65" s="207" t="s">
        <v>38</v>
      </c>
      <c r="Q65" s="208" t="s">
        <v>38</v>
      </c>
      <c r="R65" s="213">
        <v>0</v>
      </c>
      <c r="S65" s="215">
        <v>0</v>
      </c>
      <c r="T65" s="621" t="s">
        <v>38</v>
      </c>
      <c r="U65" s="208" t="s">
        <v>38</v>
      </c>
      <c r="V65" s="216">
        <v>1.2505789717461788</v>
      </c>
      <c r="W65" s="216">
        <v>1.2497551384314578</v>
      </c>
      <c r="X65" s="217">
        <v>45</v>
      </c>
      <c r="Y65" s="206">
        <v>58.5</v>
      </c>
      <c r="Z65" s="206">
        <v>2.0604395604395602</v>
      </c>
      <c r="AA65" s="206">
        <v>2.6785714285714284</v>
      </c>
      <c r="AB65" s="207" t="s">
        <v>38</v>
      </c>
      <c r="AC65" s="208" t="s">
        <v>38</v>
      </c>
      <c r="AD65" s="209">
        <v>56.276053728578049</v>
      </c>
      <c r="AE65" s="218">
        <v>67</v>
      </c>
      <c r="AF65" s="211" t="s">
        <v>38</v>
      </c>
      <c r="AG65" s="212" t="s">
        <v>38</v>
      </c>
      <c r="AH65" s="213">
        <v>56.276053728578049</v>
      </c>
      <c r="AI65" s="759">
        <v>67</v>
      </c>
      <c r="AJ65" s="207" t="s">
        <v>38</v>
      </c>
      <c r="AK65" s="208" t="s">
        <v>38</v>
      </c>
      <c r="AL65" s="214">
        <v>0</v>
      </c>
      <c r="AM65" s="215">
        <v>0</v>
      </c>
      <c r="AN65" s="207" t="s">
        <v>38</v>
      </c>
      <c r="AO65" s="208" t="s">
        <v>38</v>
      </c>
      <c r="AP65" s="216">
        <v>1</v>
      </c>
      <c r="AQ65" s="779">
        <v>1.1452991452991452</v>
      </c>
      <c r="AR65" s="217">
        <v>40</v>
      </c>
      <c r="AS65" s="206">
        <v>26.6</v>
      </c>
      <c r="AT65" s="786">
        <v>1.8115942028985508E-2</v>
      </c>
      <c r="AU65" s="786">
        <v>1.2047101449275363E-2</v>
      </c>
      <c r="AV65" s="198" t="s">
        <v>38</v>
      </c>
      <c r="AW65" s="787" t="s">
        <v>38</v>
      </c>
      <c r="AX65" s="221">
        <v>50.023158869847151</v>
      </c>
      <c r="AY65" s="223">
        <v>33</v>
      </c>
      <c r="AZ65" s="226" t="s">
        <v>38</v>
      </c>
      <c r="BA65" s="788" t="s">
        <v>38</v>
      </c>
      <c r="BB65" s="789">
        <v>50.023158869847151</v>
      </c>
      <c r="BC65" s="219">
        <v>33</v>
      </c>
      <c r="BD65" s="198" t="s">
        <v>38</v>
      </c>
      <c r="BE65" s="787" t="s">
        <v>38</v>
      </c>
      <c r="BF65" s="216">
        <v>0</v>
      </c>
      <c r="BG65" s="219"/>
      <c r="BH65" s="198" t="s">
        <v>38</v>
      </c>
      <c r="BI65" s="787" t="s">
        <v>38</v>
      </c>
      <c r="BJ65" s="216">
        <v>1.2505789717461788</v>
      </c>
      <c r="BK65" s="830">
        <v>1.2406015037593985</v>
      </c>
      <c r="BL65" s="353">
        <v>100</v>
      </c>
      <c r="BM65" s="206">
        <v>93</v>
      </c>
      <c r="BN65" s="786">
        <v>4.5269352648257127E-2</v>
      </c>
      <c r="BO65" s="786">
        <v>4.2100497962879131E-2</v>
      </c>
      <c r="BP65" s="207" t="s">
        <v>38</v>
      </c>
      <c r="BQ65" s="208" t="s">
        <v>38</v>
      </c>
      <c r="BR65" s="209">
        <v>125</v>
      </c>
      <c r="BS65" s="218">
        <v>101</v>
      </c>
      <c r="BT65" s="211" t="s">
        <v>38</v>
      </c>
      <c r="BU65" s="212" t="s">
        <v>38</v>
      </c>
      <c r="BV65" s="213">
        <v>125</v>
      </c>
      <c r="BW65" s="759">
        <v>101</v>
      </c>
      <c r="BX65" s="207" t="s">
        <v>38</v>
      </c>
      <c r="BY65" s="208" t="s">
        <v>38</v>
      </c>
      <c r="BZ65" s="214">
        <v>0</v>
      </c>
      <c r="CA65" s="1110"/>
      <c r="CB65" s="207" t="s">
        <v>38</v>
      </c>
      <c r="CC65" s="208" t="s">
        <v>38</v>
      </c>
      <c r="CD65" s="216">
        <v>1.25</v>
      </c>
      <c r="CE65" s="216">
        <v>1.086021505376344</v>
      </c>
      <c r="CF65" s="220">
        <f>BL65+AR65+X65+D65</f>
        <v>255</v>
      </c>
      <c r="CG65" s="1155">
        <f t="shared" si="0"/>
        <v>254</v>
      </c>
      <c r="CH65" s="786">
        <f>CF65/255</f>
        <v>1</v>
      </c>
      <c r="CI65" s="1066">
        <f>CG65/255</f>
        <v>0.99607843137254903</v>
      </c>
      <c r="CJ65" s="211" t="s">
        <v>38</v>
      </c>
      <c r="CK65" s="212" t="s">
        <v>38</v>
      </c>
      <c r="CL65" s="221">
        <f t="shared" ref="CL65:CM93" si="25">BR65+AX65+AD65+J65</f>
        <v>318.83974062065772</v>
      </c>
      <c r="CM65" s="222">
        <f t="shared" si="25"/>
        <v>295.85641500694766</v>
      </c>
      <c r="CN65" s="211" t="s">
        <v>38</v>
      </c>
      <c r="CO65" s="212" t="s">
        <v>38</v>
      </c>
      <c r="CP65" s="221">
        <f t="shared" ref="CP65:CQ93" si="26">BV65+BB65+AH65+N65</f>
        <v>318.83974062065772</v>
      </c>
      <c r="CQ65" s="1081">
        <f t="shared" si="26"/>
        <v>295.85641500694766</v>
      </c>
      <c r="CR65" s="211" t="s">
        <v>38</v>
      </c>
      <c r="CS65" s="212" t="s">
        <v>38</v>
      </c>
      <c r="CT65" s="221">
        <f t="shared" ref="CT65:CW93" si="27">BZ65+BF65+AL65+R65</f>
        <v>0</v>
      </c>
      <c r="CU65" s="1081">
        <f t="shared" si="27"/>
        <v>0</v>
      </c>
      <c r="CV65" s="211" t="s">
        <v>38</v>
      </c>
      <c r="CW65" s="212" t="s">
        <v>38</v>
      </c>
      <c r="CX65" s="221">
        <f>CL65/CF65</f>
        <v>1.2503519240025793</v>
      </c>
      <c r="CY65" s="1093">
        <f>CM65/CG65</f>
        <v>1.1647890354604238</v>
      </c>
      <c r="CZ65" s="225">
        <f t="shared" si="6"/>
        <v>-1</v>
      </c>
      <c r="DA65" s="637">
        <f t="shared" si="7"/>
        <v>-3.9215686274509803E-3</v>
      </c>
      <c r="DB65" s="1034" t="s">
        <v>38</v>
      </c>
      <c r="DC65" s="1035" t="s">
        <v>38</v>
      </c>
      <c r="DD65" s="224">
        <f t="shared" ref="DD65:DD93" si="28">CM65-CL65</f>
        <v>-22.983325613710065</v>
      </c>
      <c r="DE65" s="651">
        <f t="shared" ref="DE65:DE93" si="29">DD65/CL65</f>
        <v>-7.2084256400944291E-2</v>
      </c>
      <c r="DF65" s="226" t="s">
        <v>38</v>
      </c>
      <c r="DG65" s="227" t="s">
        <v>38</v>
      </c>
      <c r="DH65" s="224">
        <f t="shared" ref="DH65:DH88" si="30">CQ65-CP65</f>
        <v>-22.983325613710065</v>
      </c>
      <c r="DI65" s="651">
        <f t="shared" ref="DI65:DI88" si="31">DH65/CP65</f>
        <v>-7.2084256400944291E-2</v>
      </c>
      <c r="DJ65" s="207" t="s">
        <v>38</v>
      </c>
      <c r="DK65" s="208" t="s">
        <v>38</v>
      </c>
      <c r="DL65" s="224">
        <f t="shared" si="12"/>
        <v>0</v>
      </c>
      <c r="DM65" s="709">
        <v>0</v>
      </c>
      <c r="DN65" s="707" t="s">
        <v>38</v>
      </c>
      <c r="DO65" s="227" t="s">
        <v>38</v>
      </c>
      <c r="DP65" s="228">
        <f t="shared" si="14"/>
        <v>-8.5562888542155546E-2</v>
      </c>
      <c r="DQ65" s="684">
        <f t="shared" si="15"/>
        <v>-6.8431044811971709E-2</v>
      </c>
    </row>
    <row r="66" spans="1:123" ht="15.75" thickBot="1" x14ac:dyDescent="0.3">
      <c r="A66" s="1312"/>
      <c r="B66" s="229" t="s">
        <v>58</v>
      </c>
      <c r="C66" s="230"/>
      <c r="D66" s="231">
        <v>10178.400000000001</v>
      </c>
      <c r="E66" s="232">
        <v>10172.799999999999</v>
      </c>
      <c r="F66" s="233">
        <v>93.578133475530734</v>
      </c>
      <c r="G66" s="233">
        <v>93.476182600066167</v>
      </c>
      <c r="H66" s="234" t="s">
        <v>38</v>
      </c>
      <c r="I66" s="235" t="s">
        <v>38</v>
      </c>
      <c r="J66" s="236">
        <v>1123310.5405280222</v>
      </c>
      <c r="K66" s="237">
        <v>1152406.6764150071</v>
      </c>
      <c r="L66" s="238" t="s">
        <v>38</v>
      </c>
      <c r="M66" s="235" t="s">
        <v>38</v>
      </c>
      <c r="N66" s="236">
        <v>1104679.5405280222</v>
      </c>
      <c r="O66" s="236">
        <v>1133276.6764150071</v>
      </c>
      <c r="P66" s="234" t="s">
        <v>38</v>
      </c>
      <c r="Q66" s="235" t="s">
        <v>38</v>
      </c>
      <c r="R66" s="236">
        <v>18631</v>
      </c>
      <c r="S66" s="236">
        <v>19130</v>
      </c>
      <c r="T66" s="622" t="s">
        <v>38</v>
      </c>
      <c r="U66" s="235" t="s">
        <v>38</v>
      </c>
      <c r="V66" s="239">
        <v>110.36219253792561</v>
      </c>
      <c r="W66" s="239">
        <v>113.28313506753373</v>
      </c>
      <c r="X66" s="240">
        <v>10059.100000000002</v>
      </c>
      <c r="Y66" s="241">
        <v>10064</v>
      </c>
      <c r="Z66" s="233">
        <v>91.638805127130624</v>
      </c>
      <c r="AA66" s="233">
        <v>91.570825447663424</v>
      </c>
      <c r="AB66" s="234" t="s">
        <v>38</v>
      </c>
      <c r="AC66" s="235" t="s">
        <v>38</v>
      </c>
      <c r="AD66" s="236">
        <v>1105681.2760537285</v>
      </c>
      <c r="AE66" s="241">
        <v>1177901.2645297768</v>
      </c>
      <c r="AF66" s="238" t="s">
        <v>38</v>
      </c>
      <c r="AG66" s="235" t="s">
        <v>38</v>
      </c>
      <c r="AH66" s="236">
        <v>1090598.2760537285</v>
      </c>
      <c r="AI66" s="241">
        <v>1159336.0333187012</v>
      </c>
      <c r="AJ66" s="234" t="s">
        <v>38</v>
      </c>
      <c r="AK66" s="235" t="s">
        <v>38</v>
      </c>
      <c r="AL66" s="236">
        <v>15083</v>
      </c>
      <c r="AM66" s="241">
        <v>18565.231211075377</v>
      </c>
      <c r="AN66" s="234" t="s">
        <v>38</v>
      </c>
      <c r="AO66" s="235" t="s">
        <v>38</v>
      </c>
      <c r="AP66" s="239">
        <v>110</v>
      </c>
      <c r="AQ66" s="244">
        <v>117.04106364564555</v>
      </c>
      <c r="AR66" s="240">
        <v>9699.49</v>
      </c>
      <c r="AS66" s="241">
        <v>9675.2000000000007</v>
      </c>
      <c r="AT66" s="790">
        <v>0.87857699275362322</v>
      </c>
      <c r="AU66" s="790">
        <v>0.876376811594203</v>
      </c>
      <c r="AV66" s="234" t="s">
        <v>38</v>
      </c>
      <c r="AW66" s="235" t="s">
        <v>38</v>
      </c>
      <c r="AX66" s="236">
        <v>1086185.6831588701</v>
      </c>
      <c r="AY66" s="242">
        <v>1090683.6599999999</v>
      </c>
      <c r="AZ66" s="238" t="s">
        <v>38</v>
      </c>
      <c r="BA66" s="235" t="s">
        <v>38</v>
      </c>
      <c r="BB66" s="236">
        <v>1069499.6831588701</v>
      </c>
      <c r="BC66" s="243">
        <v>1074861.01</v>
      </c>
      <c r="BD66" s="234" t="s">
        <v>38</v>
      </c>
      <c r="BE66" s="235" t="s">
        <v>38</v>
      </c>
      <c r="BF66" s="236">
        <v>16686</v>
      </c>
      <c r="BG66" s="243">
        <v>15822.650000000001</v>
      </c>
      <c r="BH66" s="234" t="s">
        <v>38</v>
      </c>
      <c r="BI66" s="235" t="s">
        <v>38</v>
      </c>
      <c r="BJ66" s="239">
        <v>113.69291909529309</v>
      </c>
      <c r="BK66" s="831">
        <v>112.72983090788819</v>
      </c>
      <c r="BL66" s="240">
        <v>10445.800000000001</v>
      </c>
      <c r="BM66" s="241">
        <v>10439.799999999999</v>
      </c>
      <c r="BN66" s="790">
        <v>0.93626365746757623</v>
      </c>
      <c r="BO66" s="790">
        <v>0.93572587367458704</v>
      </c>
      <c r="BP66" s="234" t="s">
        <v>38</v>
      </c>
      <c r="BQ66" s="235" t="s">
        <v>38</v>
      </c>
      <c r="BR66" s="236">
        <v>1224832.7200000002</v>
      </c>
      <c r="BS66" s="242">
        <v>1197650.57</v>
      </c>
      <c r="BT66" s="238" t="s">
        <v>38</v>
      </c>
      <c r="BU66" s="235" t="s">
        <v>38</v>
      </c>
      <c r="BV66" s="236">
        <v>1205439.7200000002</v>
      </c>
      <c r="BW66" s="243">
        <v>1174048.6200000001</v>
      </c>
      <c r="BX66" s="234" t="s">
        <v>38</v>
      </c>
      <c r="BY66" s="235" t="s">
        <v>38</v>
      </c>
      <c r="BZ66" s="236">
        <v>19393</v>
      </c>
      <c r="CA66" s="243">
        <v>23601.95</v>
      </c>
      <c r="CB66" s="234" t="s">
        <v>38</v>
      </c>
      <c r="CC66" s="235" t="s">
        <v>38</v>
      </c>
      <c r="CD66" s="239">
        <v>119.62728546849928</v>
      </c>
      <c r="CE66" s="244">
        <v>114.71968524301234</v>
      </c>
      <c r="CF66" s="231">
        <f>BL66+AR66+X66+D66</f>
        <v>40382.790000000008</v>
      </c>
      <c r="CG66" s="241">
        <f>BM66+AS66+Y66+E66</f>
        <v>40351.800000000003</v>
      </c>
      <c r="CH66" s="791">
        <f>CF66/44102.6</f>
        <v>0.91565553958270052</v>
      </c>
      <c r="CI66" s="1061">
        <f>CG66/44102.6</f>
        <v>0.91495285992209086</v>
      </c>
      <c r="CJ66" s="238" t="s">
        <v>38</v>
      </c>
      <c r="CK66" s="235" t="s">
        <v>38</v>
      </c>
      <c r="CL66" s="245">
        <f t="shared" si="25"/>
        <v>4540010.2197406217</v>
      </c>
      <c r="CM66" s="243">
        <f t="shared" si="25"/>
        <v>4618642.1709447838</v>
      </c>
      <c r="CN66" s="238" t="s">
        <v>38</v>
      </c>
      <c r="CO66" s="235" t="s">
        <v>38</v>
      </c>
      <c r="CP66" s="236">
        <f t="shared" si="26"/>
        <v>4470217.2197406217</v>
      </c>
      <c r="CQ66" s="1082">
        <f t="shared" si="26"/>
        <v>4541522.3397337086</v>
      </c>
      <c r="CR66" s="238" t="s">
        <v>38</v>
      </c>
      <c r="CS66" s="235" t="s">
        <v>38</v>
      </c>
      <c r="CT66" s="245">
        <f t="shared" si="27"/>
        <v>69793</v>
      </c>
      <c r="CU66" s="1082">
        <f t="shared" si="27"/>
        <v>77119.83121107539</v>
      </c>
      <c r="CV66" s="238" t="s">
        <v>38</v>
      </c>
      <c r="CW66" s="235" t="s">
        <v>38</v>
      </c>
      <c r="CX66" s="245">
        <f t="shared" ref="CX66:CX89" si="32">CL66/CF66</f>
        <v>112.42438226136977</v>
      </c>
      <c r="CY66" s="1094">
        <f>CM66/CG66</f>
        <v>114.45938399141509</v>
      </c>
      <c r="CZ66" s="246">
        <f t="shared" si="6"/>
        <v>-30.990000000005239</v>
      </c>
      <c r="DA66" s="638">
        <f t="shared" si="7"/>
        <v>-7.6740611532797101E-4</v>
      </c>
      <c r="DB66" s="234" t="s">
        <v>38</v>
      </c>
      <c r="DC66" s="235" t="s">
        <v>38</v>
      </c>
      <c r="DD66" s="237">
        <f t="shared" si="28"/>
        <v>78631.951204162091</v>
      </c>
      <c r="DE66" s="652">
        <f t="shared" si="29"/>
        <v>1.7319774052987586E-2</v>
      </c>
      <c r="DF66" s="247" t="s">
        <v>38</v>
      </c>
      <c r="DG66" s="248" t="s">
        <v>38</v>
      </c>
      <c r="DH66" s="237">
        <f t="shared" si="30"/>
        <v>71305.119993086904</v>
      </c>
      <c r="DI66" s="652">
        <f t="shared" si="31"/>
        <v>1.5951153263470335E-2</v>
      </c>
      <c r="DJ66" s="234" t="s">
        <v>38</v>
      </c>
      <c r="DK66" s="235" t="s">
        <v>38</v>
      </c>
      <c r="DL66" s="237">
        <f t="shared" si="12"/>
        <v>7326.8312110753905</v>
      </c>
      <c r="DM66" s="638">
        <f t="shared" si="13"/>
        <v>0.10497945655116402</v>
      </c>
      <c r="DN66" s="622" t="s">
        <v>38</v>
      </c>
      <c r="DO66" s="248" t="s">
        <v>38</v>
      </c>
      <c r="DP66" s="249">
        <f t="shared" si="14"/>
        <v>2.0350017300453231</v>
      </c>
      <c r="DQ66" s="685">
        <f t="shared" si="15"/>
        <v>1.8101071040926429E-2</v>
      </c>
    </row>
    <row r="67" spans="1:123" x14ac:dyDescent="0.25">
      <c r="A67" s="250" t="s">
        <v>59</v>
      </c>
      <c r="B67" s="251" t="s">
        <v>60</v>
      </c>
      <c r="C67" s="252"/>
      <c r="D67" s="253">
        <v>547.70000000000005</v>
      </c>
      <c r="E67" s="254">
        <v>570.70000000000005</v>
      </c>
      <c r="F67" s="254">
        <v>5.0354420836819322</v>
      </c>
      <c r="G67" s="254">
        <v>5.2444729297607235</v>
      </c>
      <c r="H67" s="255" t="s">
        <v>38</v>
      </c>
      <c r="I67" s="256" t="s">
        <v>38</v>
      </c>
      <c r="J67" s="257">
        <v>43962</v>
      </c>
      <c r="K67" s="736">
        <v>52934.63</v>
      </c>
      <c r="L67" s="258" t="s">
        <v>38</v>
      </c>
      <c r="M67" s="259" t="s">
        <v>38</v>
      </c>
      <c r="N67" s="257">
        <v>43781</v>
      </c>
      <c r="O67" s="258">
        <v>52550.63</v>
      </c>
      <c r="P67" s="255" t="s">
        <v>38</v>
      </c>
      <c r="Q67" s="256" t="s">
        <v>38</v>
      </c>
      <c r="R67" s="257">
        <v>181</v>
      </c>
      <c r="S67" s="258">
        <v>384</v>
      </c>
      <c r="T67" s="623" t="s">
        <v>38</v>
      </c>
      <c r="U67" s="256" t="s">
        <v>38</v>
      </c>
      <c r="V67" s="700">
        <v>80.266569289757157</v>
      </c>
      <c r="W67" s="701">
        <v>92.753863676187123</v>
      </c>
      <c r="X67" s="261">
        <v>765.09999999999991</v>
      </c>
      <c r="Y67" s="262">
        <v>789.40000000000009</v>
      </c>
      <c r="Z67" s="262">
        <v>6.9700917381045624</v>
      </c>
      <c r="AA67" s="263">
        <v>7.1826321153006276</v>
      </c>
      <c r="AB67" s="255" t="s">
        <v>38</v>
      </c>
      <c r="AC67" s="256" t="s">
        <v>38</v>
      </c>
      <c r="AD67" s="264">
        <v>53605</v>
      </c>
      <c r="AE67" s="262">
        <v>41316.555161735014</v>
      </c>
      <c r="AF67" s="258" t="s">
        <v>38</v>
      </c>
      <c r="AG67" s="259" t="s">
        <v>38</v>
      </c>
      <c r="AH67" s="257">
        <v>53515</v>
      </c>
      <c r="AI67" s="760">
        <v>40985.571149028117</v>
      </c>
      <c r="AJ67" s="255" t="s">
        <v>38</v>
      </c>
      <c r="AK67" s="256" t="s">
        <v>38</v>
      </c>
      <c r="AL67" s="260">
        <v>90</v>
      </c>
      <c r="AM67" s="262">
        <v>330.9840127068972</v>
      </c>
      <c r="AN67" s="255" t="s">
        <v>38</v>
      </c>
      <c r="AO67" s="256" t="s">
        <v>38</v>
      </c>
      <c r="AP67" s="257">
        <v>70</v>
      </c>
      <c r="AQ67" s="725">
        <v>52.339188195762617</v>
      </c>
      <c r="AR67" s="253">
        <v>1246.31</v>
      </c>
      <c r="AS67" s="254">
        <v>1262.1000000000001</v>
      </c>
      <c r="AT67" s="792">
        <v>0.1123621741991904</v>
      </c>
      <c r="AU67" s="1019">
        <v>0.11378573553674304</v>
      </c>
      <c r="AV67" s="255" t="s">
        <v>38</v>
      </c>
      <c r="AW67" s="256" t="s">
        <v>38</v>
      </c>
      <c r="AX67" s="998">
        <v>81049.27</v>
      </c>
      <c r="AY67" s="728">
        <v>72419</v>
      </c>
      <c r="AZ67" s="258" t="s">
        <v>38</v>
      </c>
      <c r="BA67" s="623" t="s">
        <v>38</v>
      </c>
      <c r="BB67" s="1006">
        <v>80683.27</v>
      </c>
      <c r="BC67" s="727">
        <v>72052</v>
      </c>
      <c r="BD67" s="255" t="s">
        <v>38</v>
      </c>
      <c r="BE67" s="256" t="s">
        <v>38</v>
      </c>
      <c r="BF67" s="727">
        <v>366</v>
      </c>
      <c r="BG67" s="727">
        <v>367</v>
      </c>
      <c r="BH67" s="255" t="s">
        <v>38</v>
      </c>
      <c r="BI67" s="256" t="s">
        <v>38</v>
      </c>
      <c r="BJ67" s="260">
        <v>65.031388659322332</v>
      </c>
      <c r="BK67" s="260">
        <v>57.379763885587508</v>
      </c>
      <c r="BL67" s="253">
        <v>555.1</v>
      </c>
      <c r="BM67" s="254">
        <v>568.30000000000007</v>
      </c>
      <c r="BN67" s="793">
        <v>4.9753963914707496E-2</v>
      </c>
      <c r="BO67" s="1019">
        <v>5.0937088259283503E-2</v>
      </c>
      <c r="BP67" s="255" t="s">
        <v>38</v>
      </c>
      <c r="BQ67" s="256" t="s">
        <v>38</v>
      </c>
      <c r="BR67" s="264">
        <v>33689.72</v>
      </c>
      <c r="BS67" s="1077">
        <v>35661.812655150221</v>
      </c>
      <c r="BT67" s="258" t="s">
        <v>38</v>
      </c>
      <c r="BU67" s="256" t="s">
        <v>38</v>
      </c>
      <c r="BV67" s="721">
        <v>33231.72</v>
      </c>
      <c r="BW67" s="1117">
        <v>35661.812655150221</v>
      </c>
      <c r="BX67" s="255" t="s">
        <v>38</v>
      </c>
      <c r="BY67" s="256" t="s">
        <v>38</v>
      </c>
      <c r="BZ67" s="260">
        <v>458</v>
      </c>
      <c r="CA67" s="1111"/>
      <c r="CB67" s="255" t="s">
        <v>38</v>
      </c>
      <c r="CC67" s="256" t="s">
        <v>38</v>
      </c>
      <c r="CD67" s="260">
        <v>60.69126283552513</v>
      </c>
      <c r="CE67" s="258">
        <v>62.751737911578772</v>
      </c>
      <c r="CF67" s="253">
        <f>BL67+AR67+X67+D67</f>
        <v>3114.21</v>
      </c>
      <c r="CG67" s="1156">
        <f t="shared" si="0"/>
        <v>3190.5</v>
      </c>
      <c r="CH67" s="793">
        <f>CF67/44102.6</f>
        <v>7.0612843687220261E-2</v>
      </c>
      <c r="CI67" s="1062">
        <f>CG67/44102.6</f>
        <v>7.2342673674567939E-2</v>
      </c>
      <c r="CJ67" s="258" t="s">
        <v>38</v>
      </c>
      <c r="CK67" s="259" t="s">
        <v>38</v>
      </c>
      <c r="CL67" s="264">
        <f t="shared" si="25"/>
        <v>212305.99</v>
      </c>
      <c r="CM67" s="1078">
        <f t="shared" si="25"/>
        <v>202331.99781688524</v>
      </c>
      <c r="CN67" s="265" t="s">
        <v>38</v>
      </c>
      <c r="CO67" s="259" t="s">
        <v>38</v>
      </c>
      <c r="CP67" s="257">
        <f t="shared" si="26"/>
        <v>211210.99</v>
      </c>
      <c r="CQ67" s="260">
        <f t="shared" si="26"/>
        <v>201250.01380417834</v>
      </c>
      <c r="CR67" s="258" t="s">
        <v>38</v>
      </c>
      <c r="CS67" s="259" t="s">
        <v>38</v>
      </c>
      <c r="CT67" s="260">
        <f t="shared" si="27"/>
        <v>1095</v>
      </c>
      <c r="CU67" s="260">
        <f t="shared" si="27"/>
        <v>1081.9840127068971</v>
      </c>
      <c r="CV67" s="258" t="s">
        <v>38</v>
      </c>
      <c r="CW67" s="259" t="s">
        <v>38</v>
      </c>
      <c r="CX67" s="257">
        <f t="shared" si="32"/>
        <v>68.173305589539552</v>
      </c>
      <c r="CY67" s="1135">
        <f>CM67/CG67</f>
        <v>63.417018591720812</v>
      </c>
      <c r="CZ67" s="1133">
        <f t="shared" si="6"/>
        <v>76.289999999999964</v>
      </c>
      <c r="DA67" s="737">
        <f>CZ67/CF67</f>
        <v>2.4497384569441356E-2</v>
      </c>
      <c r="DB67" s="1036" t="s">
        <v>38</v>
      </c>
      <c r="DC67" s="1037" t="s">
        <v>38</v>
      </c>
      <c r="DD67" s="735">
        <f t="shared" si="28"/>
        <v>-9973.9921831147512</v>
      </c>
      <c r="DE67" s="738">
        <f t="shared" si="29"/>
        <v>-4.6979325374261707E-2</v>
      </c>
      <c r="DF67" s="266" t="s">
        <v>38</v>
      </c>
      <c r="DG67" s="783" t="s">
        <v>38</v>
      </c>
      <c r="DH67" s="740">
        <f t="shared" si="30"/>
        <v>-9960.976195821655</v>
      </c>
      <c r="DI67" s="739">
        <f t="shared" si="31"/>
        <v>-4.7161258965841009E-2</v>
      </c>
      <c r="DJ67" s="255" t="s">
        <v>38</v>
      </c>
      <c r="DK67" s="256" t="s">
        <v>38</v>
      </c>
      <c r="DL67" s="735">
        <f t="shared" si="12"/>
        <v>-13.015987293102853</v>
      </c>
      <c r="DM67" s="1172">
        <f t="shared" si="13"/>
        <v>-1.18867463863953E-2</v>
      </c>
      <c r="DN67" s="740" t="s">
        <v>38</v>
      </c>
      <c r="DO67" s="256" t="s">
        <v>38</v>
      </c>
      <c r="DP67" s="1173">
        <f t="shared" si="14"/>
        <v>-4.7562869978187408</v>
      </c>
      <c r="DQ67" s="1174">
        <f t="shared" si="15"/>
        <v>-6.9767586545613255E-2</v>
      </c>
    </row>
    <row r="68" spans="1:123" x14ac:dyDescent="0.25">
      <c r="A68" s="267"/>
      <c r="B68" s="268"/>
      <c r="C68" s="269" t="s">
        <v>39</v>
      </c>
      <c r="D68" s="270">
        <v>204.1</v>
      </c>
      <c r="E68" s="271">
        <v>209.1</v>
      </c>
      <c r="F68" s="271">
        <v>9.4534506716072251</v>
      </c>
      <c r="G68" s="271">
        <v>9.6842704955998151</v>
      </c>
      <c r="H68" s="272" t="s">
        <v>38</v>
      </c>
      <c r="I68" s="273" t="s">
        <v>38</v>
      </c>
      <c r="J68" s="274">
        <v>29597</v>
      </c>
      <c r="K68" s="274">
        <v>31013</v>
      </c>
      <c r="L68" s="275" t="s">
        <v>38</v>
      </c>
      <c r="M68" s="273" t="s">
        <v>38</v>
      </c>
      <c r="N68" s="274">
        <v>29416</v>
      </c>
      <c r="O68" s="276">
        <v>30629</v>
      </c>
      <c r="P68" s="272" t="s">
        <v>38</v>
      </c>
      <c r="Q68" s="273" t="s">
        <v>38</v>
      </c>
      <c r="R68" s="280">
        <v>181</v>
      </c>
      <c r="S68" s="630">
        <v>384</v>
      </c>
      <c r="T68" s="281" t="s">
        <v>38</v>
      </c>
      <c r="U68" s="273" t="s">
        <v>38</v>
      </c>
      <c r="V68" s="274">
        <v>145.01224889759922</v>
      </c>
      <c r="W68" s="277">
        <v>148.31659493065519</v>
      </c>
      <c r="X68" s="899">
        <v>234.29999999999998</v>
      </c>
      <c r="Y68" s="900">
        <v>241.3</v>
      </c>
      <c r="Z68" s="900">
        <v>10.728021978021978</v>
      </c>
      <c r="AA68" s="901">
        <v>11.048534798534799</v>
      </c>
      <c r="AB68" s="902" t="s">
        <v>38</v>
      </c>
      <c r="AC68" s="903" t="s">
        <v>38</v>
      </c>
      <c r="AD68" s="904">
        <v>34231</v>
      </c>
      <c r="AE68" s="905">
        <v>24782.268116035018</v>
      </c>
      <c r="AF68" s="906" t="s">
        <v>38</v>
      </c>
      <c r="AG68" s="903" t="s">
        <v>38</v>
      </c>
      <c r="AH68" s="907">
        <v>34141</v>
      </c>
      <c r="AI68" s="908">
        <v>24451.284103328122</v>
      </c>
      <c r="AJ68" s="902" t="s">
        <v>38</v>
      </c>
      <c r="AK68" s="903" t="s">
        <v>38</v>
      </c>
      <c r="AL68" s="907">
        <v>90</v>
      </c>
      <c r="AM68" s="908">
        <v>330.9840127068972</v>
      </c>
      <c r="AN68" s="902" t="s">
        <v>38</v>
      </c>
      <c r="AO68" s="903" t="s">
        <v>38</v>
      </c>
      <c r="AP68" s="907">
        <v>146</v>
      </c>
      <c r="AQ68" s="909">
        <v>102.70314179873608</v>
      </c>
      <c r="AR68" s="278">
        <v>323.7</v>
      </c>
      <c r="AS68" s="271">
        <v>327.5</v>
      </c>
      <c r="AT68" s="639">
        <v>0.14660326086956521</v>
      </c>
      <c r="AU68" s="1020">
        <v>0.14832427536231885</v>
      </c>
      <c r="AV68" s="272" t="s">
        <v>38</v>
      </c>
      <c r="AW68" s="273" t="s">
        <v>38</v>
      </c>
      <c r="AX68" s="999">
        <v>52266.6</v>
      </c>
      <c r="AY68" s="1000">
        <v>43817</v>
      </c>
      <c r="AZ68" s="275" t="s">
        <v>38</v>
      </c>
      <c r="BA68" s="273" t="s">
        <v>38</v>
      </c>
      <c r="BB68" s="1007">
        <v>51900.6</v>
      </c>
      <c r="BC68" s="1008">
        <v>43450</v>
      </c>
      <c r="BD68" s="272" t="s">
        <v>38</v>
      </c>
      <c r="BE68" s="273" t="s">
        <v>38</v>
      </c>
      <c r="BF68" s="1007">
        <v>366</v>
      </c>
      <c r="BG68" s="1008">
        <v>367</v>
      </c>
      <c r="BH68" s="272" t="s">
        <v>38</v>
      </c>
      <c r="BI68" s="273" t="s">
        <v>38</v>
      </c>
      <c r="BJ68" s="280">
        <v>161.46617238183504</v>
      </c>
      <c r="BK68" s="765">
        <v>133.79236641221374</v>
      </c>
      <c r="BL68" s="278">
        <v>205.9</v>
      </c>
      <c r="BM68" s="271">
        <v>220.3</v>
      </c>
      <c r="BN68" s="639">
        <v>9.320959710276143E-2</v>
      </c>
      <c r="BO68" s="1020">
        <v>9.9728383884110469E-2</v>
      </c>
      <c r="BP68" s="272" t="s">
        <v>38</v>
      </c>
      <c r="BQ68" s="273" t="s">
        <v>38</v>
      </c>
      <c r="BR68" s="274">
        <v>24552.5</v>
      </c>
      <c r="BS68" s="765">
        <v>25779.593734822727</v>
      </c>
      <c r="BT68" s="275" t="s">
        <v>38</v>
      </c>
      <c r="BU68" s="273" t="s">
        <v>38</v>
      </c>
      <c r="BV68" s="274">
        <v>24094.5</v>
      </c>
      <c r="BW68" s="1119">
        <v>25779.593734822727</v>
      </c>
      <c r="BX68" s="272" t="s">
        <v>38</v>
      </c>
      <c r="BY68" s="273" t="s">
        <v>38</v>
      </c>
      <c r="BZ68" s="280">
        <v>458</v>
      </c>
      <c r="CA68" s="1039"/>
      <c r="CB68" s="272" t="s">
        <v>38</v>
      </c>
      <c r="CC68" s="273" t="s">
        <v>38</v>
      </c>
      <c r="CD68" s="280">
        <v>119.24477901894123</v>
      </c>
      <c r="CE68" s="279">
        <v>117.02039825157841</v>
      </c>
      <c r="CF68" s="278">
        <f>BL68+AR68+X68+D68</f>
        <v>968</v>
      </c>
      <c r="CG68" s="900">
        <f t="shared" ref="CG68:CG89" si="33">BM68+AS68+Y68+E68</f>
        <v>998.19999999999993</v>
      </c>
      <c r="CH68" s="639">
        <f t="shared" ref="CH68:CI89" si="34">CF68/8760</f>
        <v>0.11050228310502283</v>
      </c>
      <c r="CI68" s="1120">
        <f t="shared" si="34"/>
        <v>0.11394977168949771</v>
      </c>
      <c r="CJ68" s="272" t="s">
        <v>38</v>
      </c>
      <c r="CK68" s="273" t="s">
        <v>38</v>
      </c>
      <c r="CL68" s="274">
        <f t="shared" si="25"/>
        <v>140647.1</v>
      </c>
      <c r="CM68" s="630">
        <f t="shared" si="25"/>
        <v>125391.86185085775</v>
      </c>
      <c r="CN68" s="275" t="s">
        <v>38</v>
      </c>
      <c r="CO68" s="273" t="s">
        <v>38</v>
      </c>
      <c r="CP68" s="280">
        <f t="shared" si="26"/>
        <v>139552.1</v>
      </c>
      <c r="CQ68" s="630">
        <f t="shared" si="26"/>
        <v>124309.87783815086</v>
      </c>
      <c r="CR68" s="275" t="s">
        <v>38</v>
      </c>
      <c r="CS68" s="273" t="s">
        <v>38</v>
      </c>
      <c r="CT68" s="274">
        <f t="shared" si="27"/>
        <v>1095</v>
      </c>
      <c r="CU68" s="630">
        <f t="shared" si="27"/>
        <v>1081.9840127068971</v>
      </c>
      <c r="CV68" s="275" t="s">
        <v>38</v>
      </c>
      <c r="CW68" s="273" t="s">
        <v>38</v>
      </c>
      <c r="CX68" s="1136">
        <f t="shared" si="32"/>
        <v>145.29659090909092</v>
      </c>
      <c r="CY68" s="1137">
        <f t="shared" ref="CY68:CY91" si="35">CM68/CG68</f>
        <v>125.61797420442572</v>
      </c>
      <c r="CZ68" s="729">
        <f t="shared" si="6"/>
        <v>30.199999999999932</v>
      </c>
      <c r="DA68" s="730">
        <f t="shared" si="7"/>
        <v>3.1198347107437945E-2</v>
      </c>
      <c r="DB68" s="1038" t="s">
        <v>38</v>
      </c>
      <c r="DC68" s="1039" t="s">
        <v>38</v>
      </c>
      <c r="DD68" s="630">
        <f t="shared" si="28"/>
        <v>-15255.238149142257</v>
      </c>
      <c r="DE68" s="639">
        <f t="shared" si="29"/>
        <v>-0.10846464768304682</v>
      </c>
      <c r="DF68" s="275" t="s">
        <v>38</v>
      </c>
      <c r="DG68" s="273" t="s">
        <v>38</v>
      </c>
      <c r="DH68" s="274">
        <f t="shared" si="30"/>
        <v>-15242.222161849146</v>
      </c>
      <c r="DI68" s="639">
        <f t="shared" si="31"/>
        <v>-0.10922244926338726</v>
      </c>
      <c r="DJ68" s="272" t="s">
        <v>38</v>
      </c>
      <c r="DK68" s="273" t="s">
        <v>38</v>
      </c>
      <c r="DL68" s="630">
        <f t="shared" si="12"/>
        <v>-13.015987293102853</v>
      </c>
      <c r="DM68" s="710">
        <f t="shared" si="13"/>
        <v>-1.18867463863953E-2</v>
      </c>
      <c r="DN68" s="281" t="s">
        <v>38</v>
      </c>
      <c r="DO68" s="273" t="s">
        <v>38</v>
      </c>
      <c r="DP68" s="274">
        <f t="shared" si="14"/>
        <v>-19.678616704665203</v>
      </c>
      <c r="DQ68" s="746">
        <f t="shared" si="15"/>
        <v>-0.13543756657702799</v>
      </c>
    </row>
    <row r="69" spans="1:123" x14ac:dyDescent="0.25">
      <c r="A69" s="282"/>
      <c r="B69" s="283"/>
      <c r="C69" s="284" t="s">
        <v>45</v>
      </c>
      <c r="D69" s="285">
        <v>0</v>
      </c>
      <c r="E69" s="286">
        <v>0</v>
      </c>
      <c r="F69" s="286">
        <v>0</v>
      </c>
      <c r="G69" s="286">
        <v>0</v>
      </c>
      <c r="H69" s="287" t="s">
        <v>38</v>
      </c>
      <c r="I69" s="288" t="s">
        <v>38</v>
      </c>
      <c r="J69" s="289">
        <v>0</v>
      </c>
      <c r="K69" s="290">
        <v>0</v>
      </c>
      <c r="L69" s="291" t="s">
        <v>38</v>
      </c>
      <c r="M69" s="288" t="s">
        <v>38</v>
      </c>
      <c r="N69" s="289">
        <v>0</v>
      </c>
      <c r="O69" s="292">
        <v>0</v>
      </c>
      <c r="P69" s="287" t="s">
        <v>38</v>
      </c>
      <c r="Q69" s="288" t="s">
        <v>38</v>
      </c>
      <c r="R69" s="296">
        <v>0</v>
      </c>
      <c r="S69" s="631">
        <v>0</v>
      </c>
      <c r="T69" s="297" t="s">
        <v>38</v>
      </c>
      <c r="U69" s="288" t="s">
        <v>38</v>
      </c>
      <c r="V69" s="289"/>
      <c r="W69" s="293"/>
      <c r="X69" s="910">
        <v>1.8</v>
      </c>
      <c r="Y69" s="911">
        <v>1.8</v>
      </c>
      <c r="Z69" s="912">
        <v>8.2417582417582416E-2</v>
      </c>
      <c r="AA69" s="913">
        <v>8.2417582417582416E-2</v>
      </c>
      <c r="AB69" s="914" t="s">
        <v>38</v>
      </c>
      <c r="AC69" s="915" t="s">
        <v>38</v>
      </c>
      <c r="AD69" s="916">
        <v>252</v>
      </c>
      <c r="AE69" s="917">
        <v>1424.0858966718774</v>
      </c>
      <c r="AF69" s="918" t="s">
        <v>38</v>
      </c>
      <c r="AG69" s="915" t="s">
        <v>38</v>
      </c>
      <c r="AH69" s="919">
        <v>252</v>
      </c>
      <c r="AI69" s="920">
        <v>1424.0858966718774</v>
      </c>
      <c r="AJ69" s="921" t="s">
        <v>38</v>
      </c>
      <c r="AK69" s="915" t="s">
        <v>38</v>
      </c>
      <c r="AL69" s="919">
        <v>0</v>
      </c>
      <c r="AM69" s="915">
        <v>0</v>
      </c>
      <c r="AN69" s="921" t="s">
        <v>38</v>
      </c>
      <c r="AO69" s="915" t="s">
        <v>38</v>
      </c>
      <c r="AP69" s="919">
        <v>140</v>
      </c>
      <c r="AQ69" s="922">
        <v>791.15883148437638</v>
      </c>
      <c r="AR69" s="722">
        <v>1.8</v>
      </c>
      <c r="AS69" s="723">
        <v>0</v>
      </c>
      <c r="AT69" s="810">
        <v>0.15126050420168066</v>
      </c>
      <c r="AU69" s="1021">
        <v>0</v>
      </c>
      <c r="AV69" s="724" t="s">
        <v>38</v>
      </c>
      <c r="AW69" s="811" t="s">
        <v>38</v>
      </c>
      <c r="AX69" s="1001">
        <v>255</v>
      </c>
      <c r="AY69" s="1002">
        <v>0</v>
      </c>
      <c r="AZ69" s="812" t="s">
        <v>38</v>
      </c>
      <c r="BA69" s="811" t="s">
        <v>38</v>
      </c>
      <c r="BB69" s="1009">
        <v>255</v>
      </c>
      <c r="BC69" s="1010">
        <v>0</v>
      </c>
      <c r="BD69" s="724" t="s">
        <v>38</v>
      </c>
      <c r="BE69" s="811" t="s">
        <v>38</v>
      </c>
      <c r="BF69" s="1009">
        <v>0</v>
      </c>
      <c r="BG69" s="1010">
        <v>0</v>
      </c>
      <c r="BH69" s="724" t="s">
        <v>38</v>
      </c>
      <c r="BI69" s="811" t="s">
        <v>38</v>
      </c>
      <c r="BJ69" s="813">
        <v>141.66666666666666</v>
      </c>
      <c r="BK69" s="726" t="s">
        <v>38</v>
      </c>
      <c r="BL69" s="1121">
        <v>0</v>
      </c>
      <c r="BM69" s="723">
        <v>0</v>
      </c>
      <c r="BN69" s="810">
        <v>0</v>
      </c>
      <c r="BO69" s="1021">
        <v>0</v>
      </c>
      <c r="BP69" s="724" t="s">
        <v>38</v>
      </c>
      <c r="BQ69" s="811" t="s">
        <v>38</v>
      </c>
      <c r="BR69" s="299">
        <v>0</v>
      </c>
      <c r="BS69" s="1122">
        <v>0</v>
      </c>
      <c r="BT69" s="812" t="s">
        <v>38</v>
      </c>
      <c r="BU69" s="811" t="s">
        <v>38</v>
      </c>
      <c r="BV69" s="299">
        <v>0</v>
      </c>
      <c r="BW69" s="1123"/>
      <c r="BX69" s="724" t="s">
        <v>38</v>
      </c>
      <c r="BY69" s="811" t="s">
        <v>38</v>
      </c>
      <c r="BZ69" s="813">
        <v>0</v>
      </c>
      <c r="CA69" s="1124"/>
      <c r="CB69" s="724" t="s">
        <v>38</v>
      </c>
      <c r="CC69" s="811" t="s">
        <v>38</v>
      </c>
      <c r="CD69" s="813"/>
      <c r="CE69" s="1125"/>
      <c r="CF69" s="722">
        <f t="shared" ref="CF69:CF89" si="36">BL69+AR69+X69+D69</f>
        <v>3.6</v>
      </c>
      <c r="CG69" s="1157">
        <f t="shared" si="33"/>
        <v>1.8</v>
      </c>
      <c r="CH69" s="810">
        <f>CF69/CF105</f>
        <v>7.5630252100840331E-2</v>
      </c>
      <c r="CI69" s="1126">
        <f>CG69/CG105</f>
        <v>3.7801546083234806E-2</v>
      </c>
      <c r="CJ69" s="724" t="s">
        <v>38</v>
      </c>
      <c r="CK69" s="811" t="s">
        <v>38</v>
      </c>
      <c r="CL69" s="299">
        <f t="shared" si="25"/>
        <v>507</v>
      </c>
      <c r="CM69" s="1127">
        <f t="shared" si="25"/>
        <v>1424.0858966718774</v>
      </c>
      <c r="CN69" s="812" t="s">
        <v>38</v>
      </c>
      <c r="CO69" s="811" t="s">
        <v>38</v>
      </c>
      <c r="CP69" s="813">
        <f t="shared" si="26"/>
        <v>507</v>
      </c>
      <c r="CQ69" s="1127">
        <f t="shared" si="26"/>
        <v>1424.0858966718774</v>
      </c>
      <c r="CR69" s="812" t="s">
        <v>38</v>
      </c>
      <c r="CS69" s="811" t="s">
        <v>38</v>
      </c>
      <c r="CT69" s="299">
        <f t="shared" si="27"/>
        <v>0</v>
      </c>
      <c r="CU69" s="1127">
        <f t="shared" si="27"/>
        <v>0</v>
      </c>
      <c r="CV69" s="812" t="s">
        <v>38</v>
      </c>
      <c r="CW69" s="811" t="s">
        <v>38</v>
      </c>
      <c r="CX69" s="1138">
        <f t="shared" si="32"/>
        <v>140.83333333333334</v>
      </c>
      <c r="CY69" s="1139">
        <f t="shared" si="35"/>
        <v>791.15883148437638</v>
      </c>
      <c r="CZ69" s="731">
        <f t="shared" si="6"/>
        <v>-1.8</v>
      </c>
      <c r="DA69" s="732">
        <f t="shared" si="7"/>
        <v>-0.5</v>
      </c>
      <c r="DB69" s="1040" t="s">
        <v>38</v>
      </c>
      <c r="DC69" s="1041" t="s">
        <v>38</v>
      </c>
      <c r="DD69" s="631">
        <f t="shared" si="28"/>
        <v>917.08589667187744</v>
      </c>
      <c r="DE69" s="640">
        <f t="shared" si="29"/>
        <v>1.8088479224297385</v>
      </c>
      <c r="DF69" s="291" t="s">
        <v>38</v>
      </c>
      <c r="DG69" s="288" t="s">
        <v>38</v>
      </c>
      <c r="DH69" s="289">
        <f t="shared" si="30"/>
        <v>917.08589667187744</v>
      </c>
      <c r="DI69" s="640">
        <f t="shared" si="31"/>
        <v>1.8088479224297385</v>
      </c>
      <c r="DJ69" s="287" t="s">
        <v>38</v>
      </c>
      <c r="DK69" s="288" t="s">
        <v>38</v>
      </c>
      <c r="DL69" s="291">
        <f t="shared" si="12"/>
        <v>0</v>
      </c>
      <c r="DM69" s="711">
        <v>0</v>
      </c>
      <c r="DN69" s="297" t="s">
        <v>38</v>
      </c>
      <c r="DO69" s="288" t="s">
        <v>38</v>
      </c>
      <c r="DP69" s="289">
        <f t="shared" si="14"/>
        <v>650.32549815104301</v>
      </c>
      <c r="DQ69" s="747">
        <f t="shared" si="15"/>
        <v>4.6176958448594769</v>
      </c>
    </row>
    <row r="70" spans="1:123" x14ac:dyDescent="0.25">
      <c r="A70" s="298"/>
      <c r="B70" s="283"/>
      <c r="C70" s="284" t="s">
        <v>41</v>
      </c>
      <c r="D70" s="285">
        <v>293.60000000000002</v>
      </c>
      <c r="E70" s="286">
        <v>278.3</v>
      </c>
      <c r="F70" s="286">
        <v>13.598888374247336</v>
      </c>
      <c r="G70" s="286">
        <v>12.889300602130616</v>
      </c>
      <c r="H70" s="287" t="s">
        <v>38</v>
      </c>
      <c r="I70" s="288" t="s">
        <v>38</v>
      </c>
      <c r="J70" s="289">
        <v>10975</v>
      </c>
      <c r="K70" s="290">
        <v>12500</v>
      </c>
      <c r="L70" s="291" t="s">
        <v>38</v>
      </c>
      <c r="M70" s="288" t="s">
        <v>38</v>
      </c>
      <c r="N70" s="289">
        <v>10975</v>
      </c>
      <c r="O70" s="292">
        <v>12500</v>
      </c>
      <c r="P70" s="287" t="s">
        <v>38</v>
      </c>
      <c r="Q70" s="288" t="s">
        <v>38</v>
      </c>
      <c r="R70" s="296">
        <v>0</v>
      </c>
      <c r="S70" s="631">
        <v>0</v>
      </c>
      <c r="T70" s="297" t="s">
        <v>38</v>
      </c>
      <c r="U70" s="288" t="s">
        <v>38</v>
      </c>
      <c r="V70" s="289">
        <v>37.380790190735695</v>
      </c>
      <c r="W70" s="293">
        <v>44.91555874955084</v>
      </c>
      <c r="X70" s="923">
        <v>446.7</v>
      </c>
      <c r="Y70" s="924">
        <v>441.8</v>
      </c>
      <c r="Z70" s="911">
        <v>20.453296703296704</v>
      </c>
      <c r="AA70" s="913">
        <v>20.22893772893773</v>
      </c>
      <c r="AB70" s="921" t="s">
        <v>38</v>
      </c>
      <c r="AC70" s="915" t="s">
        <v>38</v>
      </c>
      <c r="AD70" s="916">
        <v>13424</v>
      </c>
      <c r="AE70" s="917">
        <v>8938.3999463253531</v>
      </c>
      <c r="AF70" s="918" t="s">
        <v>38</v>
      </c>
      <c r="AG70" s="915" t="s">
        <v>38</v>
      </c>
      <c r="AH70" s="919">
        <v>13424</v>
      </c>
      <c r="AI70" s="920">
        <v>8938.3999463253531</v>
      </c>
      <c r="AJ70" s="921" t="s">
        <v>38</v>
      </c>
      <c r="AK70" s="915" t="s">
        <v>38</v>
      </c>
      <c r="AL70" s="919">
        <v>0</v>
      </c>
      <c r="AM70" s="915">
        <v>0</v>
      </c>
      <c r="AN70" s="921" t="s">
        <v>38</v>
      </c>
      <c r="AO70" s="915" t="s">
        <v>38</v>
      </c>
      <c r="AP70" s="919">
        <v>30</v>
      </c>
      <c r="AQ70" s="922">
        <v>20.231778964068251</v>
      </c>
      <c r="AR70" s="294">
        <v>775.85</v>
      </c>
      <c r="AS70" s="286">
        <v>779.9</v>
      </c>
      <c r="AT70" s="640">
        <v>0.35138134057971016</v>
      </c>
      <c r="AU70" s="1022">
        <v>0.35321557971014494</v>
      </c>
      <c r="AV70" s="287" t="s">
        <v>38</v>
      </c>
      <c r="AW70" s="288" t="s">
        <v>38</v>
      </c>
      <c r="AX70" s="1001">
        <v>16160</v>
      </c>
      <c r="AY70" s="1003">
        <v>15344</v>
      </c>
      <c r="AZ70" s="291" t="s">
        <v>38</v>
      </c>
      <c r="BA70" s="288" t="s">
        <v>38</v>
      </c>
      <c r="BB70" s="814">
        <v>16160</v>
      </c>
      <c r="BC70" s="1011">
        <v>15344</v>
      </c>
      <c r="BD70" s="287" t="s">
        <v>38</v>
      </c>
      <c r="BE70" s="288" t="s">
        <v>38</v>
      </c>
      <c r="BF70" s="814">
        <v>0</v>
      </c>
      <c r="BG70" s="1011">
        <v>0</v>
      </c>
      <c r="BH70" s="287" t="s">
        <v>38</v>
      </c>
      <c r="BI70" s="288" t="s">
        <v>38</v>
      </c>
      <c r="BJ70" s="296">
        <v>20.828768447509184</v>
      </c>
      <c r="BK70" s="766">
        <v>19.674317220156432</v>
      </c>
      <c r="BL70" s="294">
        <v>283.60000000000002</v>
      </c>
      <c r="BM70" s="286">
        <v>259.8</v>
      </c>
      <c r="BN70" s="640">
        <v>0.12838388411045723</v>
      </c>
      <c r="BO70" s="1022">
        <v>0.11760977818017203</v>
      </c>
      <c r="BP70" s="287" t="s">
        <v>38</v>
      </c>
      <c r="BQ70" s="288" t="s">
        <v>38</v>
      </c>
      <c r="BR70" s="299">
        <v>5608.54</v>
      </c>
      <c r="BS70" s="766">
        <v>5137.8656276445699</v>
      </c>
      <c r="BT70" s="291" t="s">
        <v>38</v>
      </c>
      <c r="BU70" s="288" t="s">
        <v>38</v>
      </c>
      <c r="BV70" s="289">
        <v>5608.54</v>
      </c>
      <c r="BW70" s="1128">
        <v>5137.8656276445699</v>
      </c>
      <c r="BX70" s="287" t="s">
        <v>38</v>
      </c>
      <c r="BY70" s="288" t="s">
        <v>38</v>
      </c>
      <c r="BZ70" s="296">
        <v>0</v>
      </c>
      <c r="CA70" s="1041"/>
      <c r="CB70" s="287" t="s">
        <v>38</v>
      </c>
      <c r="CC70" s="288" t="s">
        <v>38</v>
      </c>
      <c r="CD70" s="296">
        <v>19.776234132581099</v>
      </c>
      <c r="CE70" s="295">
        <v>19.776234132581099</v>
      </c>
      <c r="CF70" s="294">
        <f t="shared" si="36"/>
        <v>1799.75</v>
      </c>
      <c r="CG70" s="1158">
        <f t="shared" si="33"/>
        <v>1759.8</v>
      </c>
      <c r="CH70" s="640">
        <f t="shared" si="34"/>
        <v>0.20545091324200912</v>
      </c>
      <c r="CI70" s="1129">
        <f t="shared" si="34"/>
        <v>0.20089041095890411</v>
      </c>
      <c r="CJ70" s="287" t="s">
        <v>38</v>
      </c>
      <c r="CK70" s="288" t="s">
        <v>38</v>
      </c>
      <c r="CL70" s="289">
        <f t="shared" si="25"/>
        <v>46167.54</v>
      </c>
      <c r="CM70" s="631">
        <f t="shared" si="25"/>
        <v>41920.265573969926</v>
      </c>
      <c r="CN70" s="291" t="s">
        <v>38</v>
      </c>
      <c r="CO70" s="288" t="s">
        <v>38</v>
      </c>
      <c r="CP70" s="296">
        <f t="shared" si="26"/>
        <v>46167.54</v>
      </c>
      <c r="CQ70" s="631">
        <f t="shared" si="26"/>
        <v>41920.265573969926</v>
      </c>
      <c r="CR70" s="291" t="s">
        <v>38</v>
      </c>
      <c r="CS70" s="288" t="s">
        <v>38</v>
      </c>
      <c r="CT70" s="289">
        <f t="shared" si="27"/>
        <v>0</v>
      </c>
      <c r="CU70" s="631">
        <f t="shared" si="27"/>
        <v>0</v>
      </c>
      <c r="CV70" s="291" t="s">
        <v>38</v>
      </c>
      <c r="CW70" s="288" t="s">
        <v>38</v>
      </c>
      <c r="CX70" s="1140">
        <f t="shared" si="32"/>
        <v>25.652196138352551</v>
      </c>
      <c r="CY70" s="1141">
        <f t="shared" si="35"/>
        <v>23.821039648806639</v>
      </c>
      <c r="CZ70" s="731">
        <f t="shared" si="6"/>
        <v>-39.950000000000045</v>
      </c>
      <c r="DA70" s="732">
        <f t="shared" si="7"/>
        <v>-2.2197527434365909E-2</v>
      </c>
      <c r="DB70" s="1040" t="s">
        <v>38</v>
      </c>
      <c r="DC70" s="1041" t="s">
        <v>38</v>
      </c>
      <c r="DD70" s="631">
        <f t="shared" si="28"/>
        <v>-4247.2744260300751</v>
      </c>
      <c r="DE70" s="640">
        <f t="shared" si="29"/>
        <v>-9.1996983725580253E-2</v>
      </c>
      <c r="DF70" s="291" t="s">
        <v>38</v>
      </c>
      <c r="DG70" s="288" t="s">
        <v>38</v>
      </c>
      <c r="DH70" s="289">
        <f t="shared" si="30"/>
        <v>-4247.2744260300751</v>
      </c>
      <c r="DI70" s="640">
        <f t="shared" si="31"/>
        <v>-9.1996983725580253E-2</v>
      </c>
      <c r="DJ70" s="287" t="s">
        <v>38</v>
      </c>
      <c r="DK70" s="288" t="s">
        <v>38</v>
      </c>
      <c r="DL70" s="291">
        <f t="shared" si="12"/>
        <v>0</v>
      </c>
      <c r="DM70" s="711">
        <v>0</v>
      </c>
      <c r="DN70" s="297" t="s">
        <v>38</v>
      </c>
      <c r="DO70" s="288" t="s">
        <v>38</v>
      </c>
      <c r="DP70" s="289">
        <f t="shared" si="14"/>
        <v>-1.8311564895459114</v>
      </c>
      <c r="DQ70" s="747">
        <f t="shared" si="15"/>
        <v>-7.1384004693779521E-2</v>
      </c>
    </row>
    <row r="71" spans="1:123" x14ac:dyDescent="0.25">
      <c r="A71" s="300"/>
      <c r="B71" s="301"/>
      <c r="C71" s="302" t="s">
        <v>42</v>
      </c>
      <c r="D71" s="303">
        <v>50</v>
      </c>
      <c r="E71" s="304">
        <v>83.4</v>
      </c>
      <c r="F71" s="304">
        <v>2.3158869847151458</v>
      </c>
      <c r="G71" s="304">
        <v>3.8620704029643349</v>
      </c>
      <c r="H71" s="305" t="s">
        <v>38</v>
      </c>
      <c r="I71" s="306" t="s">
        <v>38</v>
      </c>
      <c r="J71" s="307">
        <v>3390</v>
      </c>
      <c r="K71" s="308">
        <v>9421.6299999999992</v>
      </c>
      <c r="L71" s="309" t="s">
        <v>38</v>
      </c>
      <c r="M71" s="306" t="s">
        <v>38</v>
      </c>
      <c r="N71" s="307">
        <v>3390</v>
      </c>
      <c r="O71" s="310">
        <v>9421.6299999999992</v>
      </c>
      <c r="P71" s="305" t="s">
        <v>38</v>
      </c>
      <c r="Q71" s="306" t="s">
        <v>38</v>
      </c>
      <c r="R71" s="314">
        <v>0</v>
      </c>
      <c r="S71" s="632">
        <v>0</v>
      </c>
      <c r="T71" s="315" t="s">
        <v>38</v>
      </c>
      <c r="U71" s="306" t="s">
        <v>38</v>
      </c>
      <c r="V71" s="307">
        <v>67.8</v>
      </c>
      <c r="W71" s="311">
        <v>112.96918465227816</v>
      </c>
      <c r="X71" s="925">
        <v>82.3</v>
      </c>
      <c r="Y71" s="926">
        <v>104.5</v>
      </c>
      <c r="Z71" s="926">
        <v>3.7683150183150182</v>
      </c>
      <c r="AA71" s="927">
        <v>4.7847985347985347</v>
      </c>
      <c r="AB71" s="928" t="s">
        <v>38</v>
      </c>
      <c r="AC71" s="929" t="s">
        <v>38</v>
      </c>
      <c r="AD71" s="930">
        <v>5698</v>
      </c>
      <c r="AE71" s="931">
        <v>6171.8012027027635</v>
      </c>
      <c r="AF71" s="932" t="s">
        <v>38</v>
      </c>
      <c r="AG71" s="929" t="s">
        <v>38</v>
      </c>
      <c r="AH71" s="933">
        <v>5698</v>
      </c>
      <c r="AI71" s="934">
        <v>6171.8012027027635</v>
      </c>
      <c r="AJ71" s="928" t="s">
        <v>38</v>
      </c>
      <c r="AK71" s="929" t="s">
        <v>38</v>
      </c>
      <c r="AL71" s="933">
        <v>0</v>
      </c>
      <c r="AM71" s="929">
        <v>0</v>
      </c>
      <c r="AN71" s="928" t="s">
        <v>38</v>
      </c>
      <c r="AO71" s="929" t="s">
        <v>38</v>
      </c>
      <c r="AP71" s="933">
        <v>69</v>
      </c>
      <c r="AQ71" s="935">
        <v>59.060298590457066</v>
      </c>
      <c r="AR71" s="312">
        <v>144.96</v>
      </c>
      <c r="AS71" s="304">
        <v>154.69999999999999</v>
      </c>
      <c r="AT71" s="641">
        <v>6.5652173913043482E-2</v>
      </c>
      <c r="AU71" s="1023">
        <v>7.006340579710145E-2</v>
      </c>
      <c r="AV71" s="305" t="s">
        <v>38</v>
      </c>
      <c r="AW71" s="306" t="s">
        <v>38</v>
      </c>
      <c r="AX71" s="1004">
        <v>12367.67</v>
      </c>
      <c r="AY71" s="1005">
        <v>13258</v>
      </c>
      <c r="AZ71" s="309" t="s">
        <v>38</v>
      </c>
      <c r="BA71" s="306" t="s">
        <v>38</v>
      </c>
      <c r="BB71" s="1012">
        <v>12367.67</v>
      </c>
      <c r="BC71" s="1013">
        <v>13258</v>
      </c>
      <c r="BD71" s="305" t="s">
        <v>38</v>
      </c>
      <c r="BE71" s="306" t="s">
        <v>38</v>
      </c>
      <c r="BF71" s="1012">
        <v>0</v>
      </c>
      <c r="BG71" s="1013">
        <v>0</v>
      </c>
      <c r="BH71" s="305" t="s">
        <v>38</v>
      </c>
      <c r="BI71" s="306" t="s">
        <v>38</v>
      </c>
      <c r="BJ71" s="314">
        <v>85.317811810154524</v>
      </c>
      <c r="BK71" s="767">
        <v>85.701357466063357</v>
      </c>
      <c r="BL71" s="312">
        <v>65.600000000000009</v>
      </c>
      <c r="BM71" s="304">
        <v>88.2</v>
      </c>
      <c r="BN71" s="641">
        <v>2.969669533725668E-2</v>
      </c>
      <c r="BO71" s="1023">
        <v>3.9927569035762792E-2</v>
      </c>
      <c r="BP71" s="305" t="s">
        <v>38</v>
      </c>
      <c r="BQ71" s="306" t="s">
        <v>38</v>
      </c>
      <c r="BR71" s="307">
        <v>3528.68</v>
      </c>
      <c r="BS71" s="767">
        <v>4744.3532926829266</v>
      </c>
      <c r="BT71" s="309" t="s">
        <v>38</v>
      </c>
      <c r="BU71" s="306" t="s">
        <v>38</v>
      </c>
      <c r="BV71" s="307">
        <v>3528.68</v>
      </c>
      <c r="BW71" s="1130">
        <v>4744.3532926829266</v>
      </c>
      <c r="BX71" s="305" t="s">
        <v>38</v>
      </c>
      <c r="BY71" s="306" t="s">
        <v>38</v>
      </c>
      <c r="BZ71" s="314">
        <v>0</v>
      </c>
      <c r="CA71" s="1043"/>
      <c r="CB71" s="305" t="s">
        <v>38</v>
      </c>
      <c r="CC71" s="306" t="s">
        <v>38</v>
      </c>
      <c r="CD71" s="314">
        <v>53.790853658536577</v>
      </c>
      <c r="CE71" s="313">
        <v>53.790853658536584</v>
      </c>
      <c r="CF71" s="312">
        <f t="shared" si="36"/>
        <v>342.86</v>
      </c>
      <c r="CG71" s="1159">
        <f t="shared" si="33"/>
        <v>430.79999999999995</v>
      </c>
      <c r="CH71" s="641">
        <f t="shared" si="34"/>
        <v>3.9139269406392695E-2</v>
      </c>
      <c r="CI71" s="1131">
        <f t="shared" si="34"/>
        <v>4.9178082191780818E-2</v>
      </c>
      <c r="CJ71" s="305" t="s">
        <v>38</v>
      </c>
      <c r="CK71" s="306" t="s">
        <v>38</v>
      </c>
      <c r="CL71" s="307">
        <f t="shared" si="25"/>
        <v>24984.35</v>
      </c>
      <c r="CM71" s="632">
        <f t="shared" si="25"/>
        <v>33595.784495385691</v>
      </c>
      <c r="CN71" s="309" t="s">
        <v>38</v>
      </c>
      <c r="CO71" s="306" t="s">
        <v>38</v>
      </c>
      <c r="CP71" s="314">
        <f t="shared" si="26"/>
        <v>24984.35</v>
      </c>
      <c r="CQ71" s="632">
        <f t="shared" si="26"/>
        <v>33595.784495385691</v>
      </c>
      <c r="CR71" s="309" t="s">
        <v>38</v>
      </c>
      <c r="CS71" s="306" t="s">
        <v>38</v>
      </c>
      <c r="CT71" s="307">
        <f t="shared" si="27"/>
        <v>0</v>
      </c>
      <c r="CU71" s="632">
        <f t="shared" si="27"/>
        <v>0</v>
      </c>
      <c r="CV71" s="309" t="s">
        <v>38</v>
      </c>
      <c r="CW71" s="306" t="s">
        <v>38</v>
      </c>
      <c r="CX71" s="1142">
        <f t="shared" si="32"/>
        <v>72.870413579886829</v>
      </c>
      <c r="CY71" s="1143">
        <f t="shared" si="35"/>
        <v>77.984643675454265</v>
      </c>
      <c r="CZ71" s="733">
        <f t="shared" si="6"/>
        <v>87.939999999999941</v>
      </c>
      <c r="DA71" s="734">
        <f t="shared" si="7"/>
        <v>0.25648952925392271</v>
      </c>
      <c r="DB71" s="1042" t="s">
        <v>38</v>
      </c>
      <c r="DC71" s="1043" t="s">
        <v>38</v>
      </c>
      <c r="DD71" s="632">
        <f t="shared" si="28"/>
        <v>8611.4344953856926</v>
      </c>
      <c r="DE71" s="641">
        <f t="shared" si="29"/>
        <v>0.34467314520432563</v>
      </c>
      <c r="DF71" s="309" t="s">
        <v>38</v>
      </c>
      <c r="DG71" s="306" t="s">
        <v>38</v>
      </c>
      <c r="DH71" s="307">
        <f t="shared" si="30"/>
        <v>8611.4344953856926</v>
      </c>
      <c r="DI71" s="641">
        <f t="shared" si="31"/>
        <v>0.34467314520432563</v>
      </c>
      <c r="DJ71" s="305" t="s">
        <v>38</v>
      </c>
      <c r="DK71" s="306" t="s">
        <v>38</v>
      </c>
      <c r="DL71" s="309">
        <f t="shared" si="12"/>
        <v>0</v>
      </c>
      <c r="DM71" s="712">
        <v>0</v>
      </c>
      <c r="DN71" s="315" t="s">
        <v>38</v>
      </c>
      <c r="DO71" s="306" t="s">
        <v>38</v>
      </c>
      <c r="DP71" s="307">
        <f t="shared" si="14"/>
        <v>5.1142300955674358</v>
      </c>
      <c r="DQ71" s="748">
        <f t="shared" si="15"/>
        <v>7.018253148736113E-2</v>
      </c>
    </row>
    <row r="72" spans="1:123" x14ac:dyDescent="0.25">
      <c r="A72" s="316" t="s">
        <v>61</v>
      </c>
      <c r="B72" s="317" t="s">
        <v>62</v>
      </c>
      <c r="C72" s="318"/>
      <c r="D72" s="319">
        <v>100.70000000000002</v>
      </c>
      <c r="E72" s="320">
        <v>90</v>
      </c>
      <c r="F72" s="320">
        <v>0.9258152598626449</v>
      </c>
      <c r="G72" s="320">
        <v>0.82703256514867485</v>
      </c>
      <c r="H72" s="321" t="s">
        <v>38</v>
      </c>
      <c r="I72" s="322" t="s">
        <v>38</v>
      </c>
      <c r="J72" s="323">
        <v>7581</v>
      </c>
      <c r="K72" s="324">
        <v>7538.74</v>
      </c>
      <c r="L72" s="325" t="s">
        <v>38</v>
      </c>
      <c r="M72" s="326" t="s">
        <v>38</v>
      </c>
      <c r="N72" s="323">
        <v>7581</v>
      </c>
      <c r="O72" s="327">
        <v>7538.74</v>
      </c>
      <c r="P72" s="321" t="s">
        <v>38</v>
      </c>
      <c r="Q72" s="322" t="s">
        <v>38</v>
      </c>
      <c r="R72" s="323">
        <v>0</v>
      </c>
      <c r="S72" s="327">
        <v>0</v>
      </c>
      <c r="T72" s="624" t="s">
        <v>38</v>
      </c>
      <c r="U72" s="322" t="s">
        <v>38</v>
      </c>
      <c r="V72" s="328">
        <v>75.283018867924511</v>
      </c>
      <c r="W72" s="328">
        <v>83.763777777777776</v>
      </c>
      <c r="X72" s="936">
        <v>102.5</v>
      </c>
      <c r="Y72" s="937">
        <v>95.5</v>
      </c>
      <c r="Z72" s="937">
        <v>0.93377911796591018</v>
      </c>
      <c r="AA72" s="937">
        <v>0.86894016596302226</v>
      </c>
      <c r="AB72" s="938" t="s">
        <v>38</v>
      </c>
      <c r="AC72" s="939" t="s">
        <v>38</v>
      </c>
      <c r="AD72" s="940">
        <v>7757</v>
      </c>
      <c r="AE72" s="937">
        <v>9022.6292928962648</v>
      </c>
      <c r="AF72" s="941" t="s">
        <v>38</v>
      </c>
      <c r="AG72" s="942" t="s">
        <v>38</v>
      </c>
      <c r="AH72" s="943">
        <v>7757</v>
      </c>
      <c r="AI72" s="937">
        <v>9022.6292928962648</v>
      </c>
      <c r="AJ72" s="938" t="s">
        <v>38</v>
      </c>
      <c r="AK72" s="939" t="s">
        <v>38</v>
      </c>
      <c r="AL72" s="943">
        <v>0</v>
      </c>
      <c r="AM72" s="944">
        <v>0</v>
      </c>
      <c r="AN72" s="938" t="s">
        <v>38</v>
      </c>
      <c r="AO72" s="939" t="s">
        <v>38</v>
      </c>
      <c r="AP72" s="945">
        <v>76</v>
      </c>
      <c r="AQ72" s="946">
        <v>94.47779364289282</v>
      </c>
      <c r="AR72" s="319">
        <v>96.5</v>
      </c>
      <c r="AS72" s="320">
        <v>92.199999999999989</v>
      </c>
      <c r="AT72" s="797">
        <v>8.7000423732633732E-3</v>
      </c>
      <c r="AU72" s="653">
        <v>8.3123720913459362E-3</v>
      </c>
      <c r="AV72" s="321" t="s">
        <v>38</v>
      </c>
      <c r="AW72" s="322" t="s">
        <v>38</v>
      </c>
      <c r="AX72" s="329">
        <v>7826</v>
      </c>
      <c r="AY72" s="327">
        <v>7352.39</v>
      </c>
      <c r="AZ72" s="325" t="s">
        <v>38</v>
      </c>
      <c r="BA72" s="624" t="s">
        <v>38</v>
      </c>
      <c r="BB72" s="815">
        <v>7826</v>
      </c>
      <c r="BC72" s="327">
        <v>7352.39</v>
      </c>
      <c r="BD72" s="321" t="s">
        <v>38</v>
      </c>
      <c r="BE72" s="322" t="s">
        <v>38</v>
      </c>
      <c r="BF72" s="323">
        <v>0</v>
      </c>
      <c r="BG72" s="327">
        <v>0</v>
      </c>
      <c r="BH72" s="321" t="s">
        <v>38</v>
      </c>
      <c r="BI72" s="322" t="s">
        <v>38</v>
      </c>
      <c r="BJ72" s="328">
        <v>81.098445595854926</v>
      </c>
      <c r="BK72" s="832">
        <v>79.743926247288513</v>
      </c>
      <c r="BL72" s="319">
        <v>104.3</v>
      </c>
      <c r="BM72" s="320">
        <v>92.8</v>
      </c>
      <c r="BN72" s="653">
        <v>9.3484749347937154E-3</v>
      </c>
      <c r="BO72" s="653">
        <v>8.3177226648979558E-3</v>
      </c>
      <c r="BP72" s="321" t="s">
        <v>38</v>
      </c>
      <c r="BQ72" s="322" t="s">
        <v>38</v>
      </c>
      <c r="BR72" s="329">
        <v>7709</v>
      </c>
      <c r="BS72" s="1073">
        <v>8121.03</v>
      </c>
      <c r="BT72" s="325" t="s">
        <v>38</v>
      </c>
      <c r="BU72" s="322" t="s">
        <v>38</v>
      </c>
      <c r="BV72" s="776">
        <v>7709</v>
      </c>
      <c r="BW72" s="1112">
        <v>8121.03</v>
      </c>
      <c r="BX72" s="321" t="s">
        <v>38</v>
      </c>
      <c r="BY72" s="322" t="s">
        <v>38</v>
      </c>
      <c r="BZ72" s="323">
        <v>0</v>
      </c>
      <c r="CA72" s="1112"/>
      <c r="CB72" s="321" t="s">
        <v>38</v>
      </c>
      <c r="CC72" s="322" t="s">
        <v>38</v>
      </c>
      <c r="CD72" s="328">
        <v>73.911792905081498</v>
      </c>
      <c r="CE72" s="328">
        <v>87.511099137931041</v>
      </c>
      <c r="CF72" s="319">
        <f t="shared" si="36"/>
        <v>404</v>
      </c>
      <c r="CG72" s="1160">
        <f t="shared" si="33"/>
        <v>370.5</v>
      </c>
      <c r="CH72" s="653">
        <f>CF72/44102.6</f>
        <v>9.1604576600926024E-3</v>
      </c>
      <c r="CI72" s="1063">
        <f>CG72/44102.6</f>
        <v>8.4008652551096769E-3</v>
      </c>
      <c r="CJ72" s="330" t="s">
        <v>38</v>
      </c>
      <c r="CK72" s="326" t="s">
        <v>38</v>
      </c>
      <c r="CL72" s="323">
        <f t="shared" si="25"/>
        <v>30873</v>
      </c>
      <c r="CM72" s="331">
        <f t="shared" si="25"/>
        <v>32034.789292896261</v>
      </c>
      <c r="CN72" s="332" t="s">
        <v>38</v>
      </c>
      <c r="CO72" s="326" t="s">
        <v>38</v>
      </c>
      <c r="CP72" s="328">
        <f t="shared" si="26"/>
        <v>30873</v>
      </c>
      <c r="CQ72" s="1073">
        <f t="shared" si="26"/>
        <v>32034.789292896261</v>
      </c>
      <c r="CR72" s="325" t="s">
        <v>38</v>
      </c>
      <c r="CS72" s="326" t="s">
        <v>38</v>
      </c>
      <c r="CT72" s="323">
        <f t="shared" si="27"/>
        <v>0</v>
      </c>
      <c r="CU72" s="1073">
        <f t="shared" si="27"/>
        <v>0</v>
      </c>
      <c r="CV72" s="325" t="s">
        <v>38</v>
      </c>
      <c r="CW72" s="326" t="s">
        <v>38</v>
      </c>
      <c r="CX72" s="1144">
        <f t="shared" si="32"/>
        <v>76.418316831683171</v>
      </c>
      <c r="CY72" s="1145">
        <f t="shared" si="35"/>
        <v>86.463668806737545</v>
      </c>
      <c r="CZ72" s="1134">
        <f t="shared" si="6"/>
        <v>-33.5</v>
      </c>
      <c r="DA72" s="642">
        <f t="shared" si="7"/>
        <v>-8.2920792079207925E-2</v>
      </c>
      <c r="DB72" s="938" t="s">
        <v>38</v>
      </c>
      <c r="DC72" s="1044" t="s">
        <v>38</v>
      </c>
      <c r="DD72" s="328">
        <f t="shared" si="28"/>
        <v>1161.789292896261</v>
      </c>
      <c r="DE72" s="653">
        <f t="shared" si="29"/>
        <v>3.7631240660002625E-2</v>
      </c>
      <c r="DF72" s="325" t="s">
        <v>38</v>
      </c>
      <c r="DG72" s="326" t="s">
        <v>38</v>
      </c>
      <c r="DH72" s="328">
        <f t="shared" si="30"/>
        <v>1161.789292896261</v>
      </c>
      <c r="DI72" s="653">
        <f t="shared" si="31"/>
        <v>3.7631240660002625E-2</v>
      </c>
      <c r="DJ72" s="321" t="s">
        <v>38</v>
      </c>
      <c r="DK72" s="322" t="s">
        <v>38</v>
      </c>
      <c r="DL72" s="325">
        <f t="shared" si="12"/>
        <v>0</v>
      </c>
      <c r="DM72" s="770">
        <v>0</v>
      </c>
      <c r="DN72" s="325" t="s">
        <v>38</v>
      </c>
      <c r="DO72" s="745" t="s">
        <v>38</v>
      </c>
      <c r="DP72" s="329">
        <f t="shared" si="14"/>
        <v>10.045351975054373</v>
      </c>
      <c r="DQ72" s="686">
        <f t="shared" si="15"/>
        <v>0.13145214905975988</v>
      </c>
    </row>
    <row r="73" spans="1:123" x14ac:dyDescent="0.25">
      <c r="A73" s="334"/>
      <c r="B73" s="145"/>
      <c r="C73" s="81" t="s">
        <v>39</v>
      </c>
      <c r="D73" s="82">
        <v>24.9</v>
      </c>
      <c r="E73" s="83">
        <v>27</v>
      </c>
      <c r="F73" s="83">
        <v>1.1533117183881427</v>
      </c>
      <c r="G73" s="83">
        <v>1.2500046317739695</v>
      </c>
      <c r="H73" s="131" t="s">
        <v>38</v>
      </c>
      <c r="I73" s="132" t="s">
        <v>38</v>
      </c>
      <c r="J73" s="147">
        <v>5042</v>
      </c>
      <c r="K73" s="152">
        <v>5175</v>
      </c>
      <c r="L73" s="154" t="s">
        <v>38</v>
      </c>
      <c r="M73" s="153" t="s">
        <v>38</v>
      </c>
      <c r="N73" s="147">
        <v>5042</v>
      </c>
      <c r="O73" s="90">
        <v>5175</v>
      </c>
      <c r="P73" s="131" t="s">
        <v>38</v>
      </c>
      <c r="Q73" s="132" t="s">
        <v>38</v>
      </c>
      <c r="R73" s="147">
        <v>0</v>
      </c>
      <c r="S73" s="93">
        <v>0</v>
      </c>
      <c r="T73" s="135" t="s">
        <v>38</v>
      </c>
      <c r="U73" s="132" t="s">
        <v>38</v>
      </c>
      <c r="V73" s="95">
        <v>202.48995983935745</v>
      </c>
      <c r="W73" s="95">
        <v>191.66666666666666</v>
      </c>
      <c r="X73" s="857">
        <v>25.1</v>
      </c>
      <c r="Y73" s="858">
        <v>27.5</v>
      </c>
      <c r="Z73" s="858">
        <v>1.1492673992673994</v>
      </c>
      <c r="AA73" s="858">
        <v>1.2591575091575091</v>
      </c>
      <c r="AB73" s="883" t="s">
        <v>38</v>
      </c>
      <c r="AC73" s="884" t="s">
        <v>38</v>
      </c>
      <c r="AD73" s="896">
        <v>5135</v>
      </c>
      <c r="AE73" s="866">
        <v>6071.6055142435043</v>
      </c>
      <c r="AF73" s="897" t="s">
        <v>38</v>
      </c>
      <c r="AG73" s="898" t="s">
        <v>38</v>
      </c>
      <c r="AH73" s="892">
        <v>5135</v>
      </c>
      <c r="AI73" s="862">
        <v>6071.6055142435043</v>
      </c>
      <c r="AJ73" s="883" t="s">
        <v>38</v>
      </c>
      <c r="AK73" s="884" t="s">
        <v>38</v>
      </c>
      <c r="AL73" s="892">
        <v>0</v>
      </c>
      <c r="AM73" s="866">
        <v>0</v>
      </c>
      <c r="AN73" s="883" t="s">
        <v>38</v>
      </c>
      <c r="AO73" s="884" t="s">
        <v>38</v>
      </c>
      <c r="AP73" s="947">
        <v>205</v>
      </c>
      <c r="AQ73" s="948">
        <v>220.78565506340016</v>
      </c>
      <c r="AR73" s="82">
        <v>26.1</v>
      </c>
      <c r="AS73" s="83">
        <v>27.7</v>
      </c>
      <c r="AT73" s="665">
        <v>1.1820652173913045E-2</v>
      </c>
      <c r="AU73" s="665">
        <v>1.2545289855072464E-2</v>
      </c>
      <c r="AV73" s="131" t="s">
        <v>38</v>
      </c>
      <c r="AW73" s="132" t="s">
        <v>38</v>
      </c>
      <c r="AX73" s="103">
        <v>5198</v>
      </c>
      <c r="AY73" s="93">
        <v>5622.63</v>
      </c>
      <c r="AZ73" s="154" t="s">
        <v>38</v>
      </c>
      <c r="BA73" s="153" t="s">
        <v>38</v>
      </c>
      <c r="BB73" s="147">
        <v>5198</v>
      </c>
      <c r="BC73" s="90">
        <v>5622.63</v>
      </c>
      <c r="BD73" s="131" t="s">
        <v>38</v>
      </c>
      <c r="BE73" s="132" t="s">
        <v>38</v>
      </c>
      <c r="BF73" s="147">
        <v>0</v>
      </c>
      <c r="BG73" s="93">
        <v>0</v>
      </c>
      <c r="BH73" s="131" t="s">
        <v>38</v>
      </c>
      <c r="BI73" s="132" t="s">
        <v>38</v>
      </c>
      <c r="BJ73" s="95">
        <v>199.15708812260536</v>
      </c>
      <c r="BK73" s="794">
        <v>202.98303249097475</v>
      </c>
      <c r="BL73" s="82">
        <v>25.3</v>
      </c>
      <c r="BM73" s="83">
        <v>27.2</v>
      </c>
      <c r="BN73" s="665">
        <v>1.1453146220009053E-2</v>
      </c>
      <c r="BO73" s="665">
        <v>1.2313263920325938E-2</v>
      </c>
      <c r="BP73" s="131" t="s">
        <v>38</v>
      </c>
      <c r="BQ73" s="132" t="s">
        <v>38</v>
      </c>
      <c r="BR73" s="103">
        <v>5208</v>
      </c>
      <c r="BS73" s="1074">
        <v>6493.37</v>
      </c>
      <c r="BT73" s="154" t="s">
        <v>38</v>
      </c>
      <c r="BU73" s="151" t="s">
        <v>38</v>
      </c>
      <c r="BV73" s="152">
        <v>5208</v>
      </c>
      <c r="BW73" s="757">
        <v>6493.37</v>
      </c>
      <c r="BX73" s="131" t="s">
        <v>38</v>
      </c>
      <c r="BY73" s="132" t="s">
        <v>38</v>
      </c>
      <c r="BZ73" s="147">
        <v>0</v>
      </c>
      <c r="CA73" s="1109"/>
      <c r="CB73" s="131" t="s">
        <v>38</v>
      </c>
      <c r="CC73" s="132" t="s">
        <v>38</v>
      </c>
      <c r="CD73" s="95">
        <v>205.8498023715415</v>
      </c>
      <c r="CE73" s="95">
        <v>238.72683823529411</v>
      </c>
      <c r="CF73" s="335">
        <f t="shared" si="36"/>
        <v>101.4</v>
      </c>
      <c r="CG73" s="973">
        <f t="shared" si="33"/>
        <v>109.4</v>
      </c>
      <c r="CH73" s="665">
        <f t="shared" si="34"/>
        <v>1.1575342465753426E-2</v>
      </c>
      <c r="CI73" s="1065">
        <f t="shared" si="34"/>
        <v>1.2488584474885845E-2</v>
      </c>
      <c r="CJ73" s="154" t="s">
        <v>38</v>
      </c>
      <c r="CK73" s="153" t="s">
        <v>38</v>
      </c>
      <c r="CL73" s="86">
        <f t="shared" si="25"/>
        <v>20583</v>
      </c>
      <c r="CM73" s="96">
        <f t="shared" si="25"/>
        <v>23362.605514243503</v>
      </c>
      <c r="CN73" s="155" t="s">
        <v>38</v>
      </c>
      <c r="CO73" s="153" t="s">
        <v>38</v>
      </c>
      <c r="CP73" s="87">
        <f t="shared" si="26"/>
        <v>20583</v>
      </c>
      <c r="CQ73" s="1079">
        <f t="shared" si="26"/>
        <v>23362.605514243503</v>
      </c>
      <c r="CR73" s="154" t="s">
        <v>38</v>
      </c>
      <c r="CS73" s="153" t="s">
        <v>38</v>
      </c>
      <c r="CT73" s="86">
        <f t="shared" si="27"/>
        <v>0</v>
      </c>
      <c r="CU73" s="1079">
        <f t="shared" si="27"/>
        <v>0</v>
      </c>
      <c r="CV73" s="154" t="s">
        <v>38</v>
      </c>
      <c r="CW73" s="153" t="s">
        <v>38</v>
      </c>
      <c r="CX73" s="86">
        <f t="shared" si="32"/>
        <v>202.98816568047337</v>
      </c>
      <c r="CY73" s="1089">
        <f t="shared" si="35"/>
        <v>213.5521527810192</v>
      </c>
      <c r="CZ73" s="98">
        <f t="shared" si="6"/>
        <v>8</v>
      </c>
      <c r="DA73" s="634">
        <f t="shared" si="7"/>
        <v>7.8895463510848127E-2</v>
      </c>
      <c r="DB73" s="883" t="s">
        <v>38</v>
      </c>
      <c r="DC73" s="974" t="s">
        <v>38</v>
      </c>
      <c r="DD73" s="95">
        <f t="shared" si="28"/>
        <v>2779.6055142435034</v>
      </c>
      <c r="DE73" s="647">
        <f t="shared" si="29"/>
        <v>0.13504375038835464</v>
      </c>
      <c r="DF73" s="154" t="s">
        <v>38</v>
      </c>
      <c r="DG73" s="153" t="s">
        <v>38</v>
      </c>
      <c r="DH73" s="95">
        <f t="shared" si="30"/>
        <v>2779.6055142435034</v>
      </c>
      <c r="DI73" s="647">
        <f t="shared" si="31"/>
        <v>0.13504375038835464</v>
      </c>
      <c r="DJ73" s="131" t="s">
        <v>38</v>
      </c>
      <c r="DK73" s="132" t="s">
        <v>38</v>
      </c>
      <c r="DL73" s="138">
        <f t="shared" si="12"/>
        <v>0</v>
      </c>
      <c r="DM73" s="714">
        <v>0</v>
      </c>
      <c r="DN73" s="138" t="s">
        <v>38</v>
      </c>
      <c r="DO73" s="463" t="s">
        <v>38</v>
      </c>
      <c r="DP73" s="103">
        <f t="shared" si="14"/>
        <v>10.56398710054583</v>
      </c>
      <c r="DQ73" s="680">
        <f t="shared" si="15"/>
        <v>5.2042379244781965E-2</v>
      </c>
    </row>
    <row r="74" spans="1:123" x14ac:dyDescent="0.25">
      <c r="A74" s="334"/>
      <c r="B74" s="107"/>
      <c r="C74" s="108" t="s">
        <v>40</v>
      </c>
      <c r="D74" s="82">
        <v>31</v>
      </c>
      <c r="E74" s="83">
        <v>19.100000000000001</v>
      </c>
      <c r="F74" s="83">
        <v>1.4358499305233905</v>
      </c>
      <c r="G74" s="83">
        <v>0.88409448818897629</v>
      </c>
      <c r="H74" s="131" t="s">
        <v>38</v>
      </c>
      <c r="I74" s="132" t="s">
        <v>38</v>
      </c>
      <c r="J74" s="86">
        <v>374</v>
      </c>
      <c r="K74" s="87">
        <v>281.33</v>
      </c>
      <c r="L74" s="92" t="s">
        <v>38</v>
      </c>
      <c r="M74" s="89" t="s">
        <v>38</v>
      </c>
      <c r="N74" s="86">
        <v>374</v>
      </c>
      <c r="O74" s="90">
        <v>281.33</v>
      </c>
      <c r="P74" s="131" t="s">
        <v>38</v>
      </c>
      <c r="Q74" s="132" t="s">
        <v>38</v>
      </c>
      <c r="R74" s="86">
        <v>0</v>
      </c>
      <c r="S74" s="90">
        <v>0</v>
      </c>
      <c r="T74" s="135" t="s">
        <v>38</v>
      </c>
      <c r="U74" s="132" t="s">
        <v>38</v>
      </c>
      <c r="V74" s="95">
        <v>12.064516129032258</v>
      </c>
      <c r="W74" s="95">
        <v>14.729319371727748</v>
      </c>
      <c r="X74" s="857">
        <v>31</v>
      </c>
      <c r="Y74" s="858">
        <v>22.4</v>
      </c>
      <c r="Z74" s="858">
        <v>1.4194139194139195</v>
      </c>
      <c r="AA74" s="858">
        <v>1.0256410256410255</v>
      </c>
      <c r="AB74" s="883" t="s">
        <v>38</v>
      </c>
      <c r="AC74" s="884" t="s">
        <v>38</v>
      </c>
      <c r="AD74" s="896">
        <v>400</v>
      </c>
      <c r="AE74" s="862">
        <v>409</v>
      </c>
      <c r="AF74" s="863" t="s">
        <v>38</v>
      </c>
      <c r="AG74" s="864" t="s">
        <v>38</v>
      </c>
      <c r="AH74" s="865">
        <v>400</v>
      </c>
      <c r="AI74" s="862">
        <v>409</v>
      </c>
      <c r="AJ74" s="883" t="s">
        <v>38</v>
      </c>
      <c r="AK74" s="884" t="s">
        <v>38</v>
      </c>
      <c r="AL74" s="865">
        <v>0</v>
      </c>
      <c r="AM74" s="862">
        <v>0</v>
      </c>
      <c r="AN74" s="883" t="s">
        <v>38</v>
      </c>
      <c r="AO74" s="884" t="s">
        <v>38</v>
      </c>
      <c r="AP74" s="947">
        <v>13</v>
      </c>
      <c r="AQ74" s="948">
        <v>18.258928571428573</v>
      </c>
      <c r="AR74" s="82">
        <v>26</v>
      </c>
      <c r="AS74" s="83">
        <v>21.9</v>
      </c>
      <c r="AT74" s="665">
        <v>1.177536231884058E-2</v>
      </c>
      <c r="AU74" s="665">
        <v>9.9184782608695652E-3</v>
      </c>
      <c r="AV74" s="131" t="s">
        <v>38</v>
      </c>
      <c r="AW74" s="132" t="s">
        <v>38</v>
      </c>
      <c r="AX74" s="103">
        <v>400</v>
      </c>
      <c r="AY74" s="93">
        <v>0</v>
      </c>
      <c r="AZ74" s="154" t="s">
        <v>38</v>
      </c>
      <c r="BA74" s="153" t="s">
        <v>38</v>
      </c>
      <c r="BB74" s="86">
        <v>400</v>
      </c>
      <c r="BC74" s="93">
        <v>0</v>
      </c>
      <c r="BD74" s="131" t="s">
        <v>38</v>
      </c>
      <c r="BE74" s="132" t="s">
        <v>38</v>
      </c>
      <c r="BF74" s="86">
        <v>0</v>
      </c>
      <c r="BG74" s="90">
        <v>0</v>
      </c>
      <c r="BH74" s="131" t="s">
        <v>38</v>
      </c>
      <c r="BI74" s="132" t="s">
        <v>38</v>
      </c>
      <c r="BJ74" s="95">
        <v>15.384615384615385</v>
      </c>
      <c r="BK74" s="794">
        <v>0</v>
      </c>
      <c r="BL74" s="82">
        <v>31.3</v>
      </c>
      <c r="BM74" s="83">
        <v>20.100000000000001</v>
      </c>
      <c r="BN74" s="665">
        <v>1.4169307378904481E-2</v>
      </c>
      <c r="BO74" s="665">
        <v>9.0991398822996838E-3</v>
      </c>
      <c r="BP74" s="131" t="s">
        <v>38</v>
      </c>
      <c r="BQ74" s="132" t="s">
        <v>38</v>
      </c>
      <c r="BR74" s="103">
        <v>318</v>
      </c>
      <c r="BS74" s="1074">
        <v>0</v>
      </c>
      <c r="BT74" s="154" t="s">
        <v>38</v>
      </c>
      <c r="BU74" s="151" t="s">
        <v>38</v>
      </c>
      <c r="BV74" s="87">
        <v>318</v>
      </c>
      <c r="BW74" s="1109">
        <v>0</v>
      </c>
      <c r="BX74" s="131" t="s">
        <v>38</v>
      </c>
      <c r="BY74" s="132" t="s">
        <v>38</v>
      </c>
      <c r="BZ74" s="86">
        <v>0</v>
      </c>
      <c r="CA74" s="757"/>
      <c r="CB74" s="131" t="s">
        <v>38</v>
      </c>
      <c r="CC74" s="132" t="s">
        <v>38</v>
      </c>
      <c r="CD74" s="95">
        <v>10.159744408945686</v>
      </c>
      <c r="CE74" s="95">
        <v>0</v>
      </c>
      <c r="CF74" s="335">
        <f t="shared" si="36"/>
        <v>119.3</v>
      </c>
      <c r="CG74" s="973">
        <f t="shared" si="33"/>
        <v>83.5</v>
      </c>
      <c r="CH74" s="665">
        <f t="shared" si="34"/>
        <v>1.3618721461187214E-2</v>
      </c>
      <c r="CI74" s="1065">
        <f t="shared" si="34"/>
        <v>9.5319634703196349E-3</v>
      </c>
      <c r="CJ74" s="154" t="s">
        <v>38</v>
      </c>
      <c r="CK74" s="153" t="s">
        <v>38</v>
      </c>
      <c r="CL74" s="86">
        <f t="shared" si="25"/>
        <v>1492</v>
      </c>
      <c r="CM74" s="96">
        <f t="shared" si="25"/>
        <v>690.32999999999993</v>
      </c>
      <c r="CN74" s="155" t="s">
        <v>38</v>
      </c>
      <c r="CO74" s="153" t="s">
        <v>38</v>
      </c>
      <c r="CP74" s="87">
        <f t="shared" si="26"/>
        <v>1492</v>
      </c>
      <c r="CQ74" s="1079">
        <f t="shared" si="26"/>
        <v>690.32999999999993</v>
      </c>
      <c r="CR74" s="154" t="s">
        <v>38</v>
      </c>
      <c r="CS74" s="153" t="s">
        <v>38</v>
      </c>
      <c r="CT74" s="86">
        <f t="shared" si="27"/>
        <v>0</v>
      </c>
      <c r="CU74" s="1079">
        <f t="shared" si="27"/>
        <v>0</v>
      </c>
      <c r="CV74" s="154" t="s">
        <v>38</v>
      </c>
      <c r="CW74" s="153" t="s">
        <v>38</v>
      </c>
      <c r="CX74" s="86">
        <f t="shared" si="32"/>
        <v>12.50628667225482</v>
      </c>
      <c r="CY74" s="1089">
        <f t="shared" si="35"/>
        <v>8.2674251497005979</v>
      </c>
      <c r="CZ74" s="98">
        <f t="shared" si="6"/>
        <v>-35.799999999999997</v>
      </c>
      <c r="DA74" s="634">
        <f t="shared" si="7"/>
        <v>-0.30008382229673092</v>
      </c>
      <c r="DB74" s="883" t="s">
        <v>38</v>
      </c>
      <c r="DC74" s="974" t="s">
        <v>38</v>
      </c>
      <c r="DD74" s="95">
        <f t="shared" si="28"/>
        <v>-801.67000000000007</v>
      </c>
      <c r="DE74" s="647">
        <f t="shared" si="29"/>
        <v>-0.53731233243967835</v>
      </c>
      <c r="DF74" s="92" t="s">
        <v>38</v>
      </c>
      <c r="DG74" s="89" t="s">
        <v>38</v>
      </c>
      <c r="DH74" s="95">
        <f t="shared" si="30"/>
        <v>-801.67000000000007</v>
      </c>
      <c r="DI74" s="647">
        <f t="shared" si="31"/>
        <v>-0.53731233243967835</v>
      </c>
      <c r="DJ74" s="131" t="s">
        <v>38</v>
      </c>
      <c r="DK74" s="132" t="s">
        <v>38</v>
      </c>
      <c r="DL74" s="138">
        <f t="shared" si="12"/>
        <v>0</v>
      </c>
      <c r="DM74" s="714">
        <v>0</v>
      </c>
      <c r="DN74" s="138" t="s">
        <v>38</v>
      </c>
      <c r="DO74" s="463" t="s">
        <v>38</v>
      </c>
      <c r="DP74" s="91">
        <f t="shared" si="14"/>
        <v>-4.2388615225542221</v>
      </c>
      <c r="DQ74" s="678">
        <f t="shared" si="15"/>
        <v>-0.33893845820423507</v>
      </c>
    </row>
    <row r="75" spans="1:123" x14ac:dyDescent="0.25">
      <c r="A75" s="334"/>
      <c r="B75" s="107"/>
      <c r="C75" s="108" t="s">
        <v>41</v>
      </c>
      <c r="D75" s="82">
        <v>17</v>
      </c>
      <c r="E75" s="83">
        <v>16.100000000000001</v>
      </c>
      <c r="F75" s="83">
        <v>0.78740157480314954</v>
      </c>
      <c r="G75" s="83">
        <v>0.74653080129689664</v>
      </c>
      <c r="H75" s="131" t="s">
        <v>38</v>
      </c>
      <c r="I75" s="132" t="s">
        <v>38</v>
      </c>
      <c r="J75" s="147">
        <v>982</v>
      </c>
      <c r="K75" s="152">
        <v>920.09</v>
      </c>
      <c r="L75" s="154" t="s">
        <v>38</v>
      </c>
      <c r="M75" s="153" t="s">
        <v>38</v>
      </c>
      <c r="N75" s="86">
        <v>982</v>
      </c>
      <c r="O75" s="93">
        <v>920.09</v>
      </c>
      <c r="P75" s="131" t="s">
        <v>38</v>
      </c>
      <c r="Q75" s="132" t="s">
        <v>38</v>
      </c>
      <c r="R75" s="86">
        <v>0</v>
      </c>
      <c r="S75" s="90">
        <v>0</v>
      </c>
      <c r="T75" s="135" t="s">
        <v>38</v>
      </c>
      <c r="U75" s="132" t="s">
        <v>38</v>
      </c>
      <c r="V75" s="95">
        <v>57.764705882352942</v>
      </c>
      <c r="W75" s="95">
        <v>57.148447204968939</v>
      </c>
      <c r="X75" s="857">
        <v>18.2</v>
      </c>
      <c r="Y75" s="872">
        <v>17.5</v>
      </c>
      <c r="Z75" s="858">
        <v>0.83333333333333337</v>
      </c>
      <c r="AA75" s="858">
        <v>0.80128205128205121</v>
      </c>
      <c r="AB75" s="883" t="s">
        <v>38</v>
      </c>
      <c r="AC75" s="884" t="s">
        <v>38</v>
      </c>
      <c r="AD75" s="896">
        <v>1024</v>
      </c>
      <c r="AE75" s="866">
        <v>1077.1617303289784</v>
      </c>
      <c r="AF75" s="897" t="s">
        <v>38</v>
      </c>
      <c r="AG75" s="898" t="s">
        <v>38</v>
      </c>
      <c r="AH75" s="865">
        <v>1024</v>
      </c>
      <c r="AI75" s="866">
        <v>1077.1617303289784</v>
      </c>
      <c r="AJ75" s="883" t="s">
        <v>38</v>
      </c>
      <c r="AK75" s="884" t="s">
        <v>38</v>
      </c>
      <c r="AL75" s="865">
        <v>0</v>
      </c>
      <c r="AM75" s="862">
        <v>0</v>
      </c>
      <c r="AN75" s="883" t="s">
        <v>38</v>
      </c>
      <c r="AO75" s="884" t="s">
        <v>38</v>
      </c>
      <c r="AP75" s="947">
        <v>56</v>
      </c>
      <c r="AQ75" s="948">
        <v>61.552098875941624</v>
      </c>
      <c r="AR75" s="82">
        <v>16.100000000000001</v>
      </c>
      <c r="AS75" s="83">
        <v>16.100000000000001</v>
      </c>
      <c r="AT75" s="665">
        <v>7.2916666666666676E-3</v>
      </c>
      <c r="AU75" s="665">
        <v>7.2916666666666676E-3</v>
      </c>
      <c r="AV75" s="131" t="s">
        <v>38</v>
      </c>
      <c r="AW75" s="132" t="s">
        <v>38</v>
      </c>
      <c r="AX75" s="103">
        <v>1035</v>
      </c>
      <c r="AY75" s="93">
        <v>805.1</v>
      </c>
      <c r="AZ75" s="154" t="s">
        <v>38</v>
      </c>
      <c r="BA75" s="153" t="s">
        <v>38</v>
      </c>
      <c r="BB75" s="86">
        <v>1035</v>
      </c>
      <c r="BC75" s="93">
        <v>805.1</v>
      </c>
      <c r="BD75" s="131" t="s">
        <v>38</v>
      </c>
      <c r="BE75" s="132" t="s">
        <v>38</v>
      </c>
      <c r="BF75" s="86">
        <v>0</v>
      </c>
      <c r="BG75" s="90">
        <v>0</v>
      </c>
      <c r="BH75" s="131" t="s">
        <v>38</v>
      </c>
      <c r="BI75" s="132" t="s">
        <v>38</v>
      </c>
      <c r="BJ75" s="95">
        <v>64.285714285714278</v>
      </c>
      <c r="BK75" s="794">
        <v>50.006211180124218</v>
      </c>
      <c r="BL75" s="82">
        <v>18.5</v>
      </c>
      <c r="BM75" s="83">
        <v>16.8</v>
      </c>
      <c r="BN75" s="665">
        <v>8.3748302399275689E-3</v>
      </c>
      <c r="BO75" s="665">
        <v>7.6052512449071982E-3</v>
      </c>
      <c r="BP75" s="131" t="s">
        <v>38</v>
      </c>
      <c r="BQ75" s="132" t="s">
        <v>38</v>
      </c>
      <c r="BR75" s="103">
        <v>1041</v>
      </c>
      <c r="BS75" s="1074">
        <v>713.01</v>
      </c>
      <c r="BT75" s="154" t="s">
        <v>38</v>
      </c>
      <c r="BU75" s="151" t="s">
        <v>38</v>
      </c>
      <c r="BV75" s="87">
        <v>1041</v>
      </c>
      <c r="BW75" s="1109">
        <v>713.01</v>
      </c>
      <c r="BX75" s="131" t="s">
        <v>38</v>
      </c>
      <c r="BY75" s="132" t="s">
        <v>38</v>
      </c>
      <c r="BZ75" s="86">
        <v>0</v>
      </c>
      <c r="CA75" s="757"/>
      <c r="CB75" s="131" t="s">
        <v>38</v>
      </c>
      <c r="CC75" s="132" t="s">
        <v>38</v>
      </c>
      <c r="CD75" s="95">
        <v>56.270270270270274</v>
      </c>
      <c r="CE75" s="95">
        <v>42.441071428571426</v>
      </c>
      <c r="CF75" s="335">
        <f t="shared" si="36"/>
        <v>69.8</v>
      </c>
      <c r="CG75" s="973">
        <f t="shared" si="33"/>
        <v>66.5</v>
      </c>
      <c r="CH75" s="665">
        <f t="shared" si="34"/>
        <v>7.9680365296803651E-3</v>
      </c>
      <c r="CI75" s="1065">
        <f t="shared" si="34"/>
        <v>7.5913242009132418E-3</v>
      </c>
      <c r="CJ75" s="154" t="s">
        <v>38</v>
      </c>
      <c r="CK75" s="153" t="s">
        <v>38</v>
      </c>
      <c r="CL75" s="86">
        <f t="shared" si="25"/>
        <v>4082</v>
      </c>
      <c r="CM75" s="96">
        <f t="shared" si="25"/>
        <v>3515.3617303289784</v>
      </c>
      <c r="CN75" s="155" t="s">
        <v>38</v>
      </c>
      <c r="CO75" s="153" t="s">
        <v>38</v>
      </c>
      <c r="CP75" s="87">
        <f t="shared" si="26"/>
        <v>4082</v>
      </c>
      <c r="CQ75" s="1079">
        <f t="shared" si="26"/>
        <v>3515.3617303289784</v>
      </c>
      <c r="CR75" s="154" t="s">
        <v>38</v>
      </c>
      <c r="CS75" s="153" t="s">
        <v>38</v>
      </c>
      <c r="CT75" s="86">
        <f t="shared" si="27"/>
        <v>0</v>
      </c>
      <c r="CU75" s="1079">
        <f t="shared" si="27"/>
        <v>0</v>
      </c>
      <c r="CV75" s="154" t="s">
        <v>38</v>
      </c>
      <c r="CW75" s="153" t="s">
        <v>38</v>
      </c>
      <c r="CX75" s="86">
        <f t="shared" si="32"/>
        <v>58.48137535816619</v>
      </c>
      <c r="CY75" s="1089">
        <f t="shared" si="35"/>
        <v>52.862582410962084</v>
      </c>
      <c r="CZ75" s="98">
        <f t="shared" si="6"/>
        <v>-3.2999999999999972</v>
      </c>
      <c r="DA75" s="634">
        <f t="shared" si="7"/>
        <v>-4.7277936962750677E-2</v>
      </c>
      <c r="DB75" s="883" t="s">
        <v>38</v>
      </c>
      <c r="DC75" s="974" t="s">
        <v>38</v>
      </c>
      <c r="DD75" s="95">
        <f t="shared" si="28"/>
        <v>-566.63826967102159</v>
      </c>
      <c r="DE75" s="647">
        <f t="shared" si="29"/>
        <v>-0.1388138828199465</v>
      </c>
      <c r="DF75" s="154" t="s">
        <v>38</v>
      </c>
      <c r="DG75" s="153" t="s">
        <v>38</v>
      </c>
      <c r="DH75" s="95">
        <f t="shared" si="30"/>
        <v>-566.63826967102159</v>
      </c>
      <c r="DI75" s="647">
        <f t="shared" si="31"/>
        <v>-0.1388138828199465</v>
      </c>
      <c r="DJ75" s="131" t="s">
        <v>38</v>
      </c>
      <c r="DK75" s="132" t="s">
        <v>38</v>
      </c>
      <c r="DL75" s="138">
        <f t="shared" si="12"/>
        <v>0</v>
      </c>
      <c r="DM75" s="714">
        <v>0</v>
      </c>
      <c r="DN75" s="138" t="s">
        <v>38</v>
      </c>
      <c r="DO75" s="463" t="s">
        <v>38</v>
      </c>
      <c r="DP75" s="103">
        <f t="shared" si="14"/>
        <v>-5.6187929472041063</v>
      </c>
      <c r="DQ75" s="680">
        <f t="shared" si="15"/>
        <v>-9.6078331140334788E-2</v>
      </c>
    </row>
    <row r="76" spans="1:123" x14ac:dyDescent="0.25">
      <c r="A76" s="334"/>
      <c r="B76" s="145"/>
      <c r="C76" s="108" t="s">
        <v>42</v>
      </c>
      <c r="D76" s="82">
        <v>15.4</v>
      </c>
      <c r="E76" s="83">
        <v>15.4</v>
      </c>
      <c r="F76" s="83">
        <v>0.71329319129226487</v>
      </c>
      <c r="G76" s="83">
        <v>0.7147522000926354</v>
      </c>
      <c r="H76" s="131" t="s">
        <v>38</v>
      </c>
      <c r="I76" s="132" t="s">
        <v>38</v>
      </c>
      <c r="J76" s="147">
        <v>1183</v>
      </c>
      <c r="K76" s="152">
        <v>1162.32</v>
      </c>
      <c r="L76" s="154" t="s">
        <v>38</v>
      </c>
      <c r="M76" s="153" t="s">
        <v>38</v>
      </c>
      <c r="N76" s="86">
        <v>1183</v>
      </c>
      <c r="O76" s="106">
        <v>1162.32</v>
      </c>
      <c r="P76" s="131" t="s">
        <v>38</v>
      </c>
      <c r="Q76" s="132" t="s">
        <v>38</v>
      </c>
      <c r="R76" s="86">
        <v>0</v>
      </c>
      <c r="S76" s="90">
        <v>0</v>
      </c>
      <c r="T76" s="135" t="s">
        <v>38</v>
      </c>
      <c r="U76" s="132" t="s">
        <v>38</v>
      </c>
      <c r="V76" s="95">
        <v>76.818181818181813</v>
      </c>
      <c r="W76" s="95">
        <v>75.475324675324671</v>
      </c>
      <c r="X76" s="857">
        <v>15.5</v>
      </c>
      <c r="Y76" s="858">
        <v>15.5</v>
      </c>
      <c r="Z76" s="858">
        <v>0.70970695970695974</v>
      </c>
      <c r="AA76" s="858">
        <v>0.70970695970695974</v>
      </c>
      <c r="AB76" s="883" t="s">
        <v>38</v>
      </c>
      <c r="AC76" s="884" t="s">
        <v>38</v>
      </c>
      <c r="AD76" s="896">
        <v>1198</v>
      </c>
      <c r="AE76" s="866">
        <v>1464.8620483237814</v>
      </c>
      <c r="AF76" s="897" t="s">
        <v>38</v>
      </c>
      <c r="AG76" s="898" t="s">
        <v>38</v>
      </c>
      <c r="AH76" s="865">
        <v>1198</v>
      </c>
      <c r="AI76" s="871">
        <v>1464.8620483237814</v>
      </c>
      <c r="AJ76" s="883" t="s">
        <v>38</v>
      </c>
      <c r="AK76" s="884" t="s">
        <v>38</v>
      </c>
      <c r="AL76" s="865">
        <v>0</v>
      </c>
      <c r="AM76" s="862">
        <v>0</v>
      </c>
      <c r="AN76" s="883" t="s">
        <v>38</v>
      </c>
      <c r="AO76" s="884" t="s">
        <v>38</v>
      </c>
      <c r="AP76" s="947">
        <v>77</v>
      </c>
      <c r="AQ76" s="948">
        <v>94.507228924114926</v>
      </c>
      <c r="AR76" s="82">
        <v>15.5</v>
      </c>
      <c r="AS76" s="83">
        <v>14.8</v>
      </c>
      <c r="AT76" s="665">
        <v>7.019927536231884E-3</v>
      </c>
      <c r="AU76" s="665">
        <v>6.7028985507246383E-3</v>
      </c>
      <c r="AV76" s="131" t="s">
        <v>38</v>
      </c>
      <c r="AW76" s="132" t="s">
        <v>38</v>
      </c>
      <c r="AX76" s="103">
        <v>1193</v>
      </c>
      <c r="AY76" s="93">
        <v>924.66</v>
      </c>
      <c r="AZ76" s="154" t="s">
        <v>38</v>
      </c>
      <c r="BA76" s="153" t="s">
        <v>38</v>
      </c>
      <c r="BB76" s="86">
        <v>1193</v>
      </c>
      <c r="BC76" s="106">
        <v>924.66</v>
      </c>
      <c r="BD76" s="131" t="s">
        <v>38</v>
      </c>
      <c r="BE76" s="132" t="s">
        <v>38</v>
      </c>
      <c r="BF76" s="86">
        <v>0</v>
      </c>
      <c r="BG76" s="90">
        <v>0</v>
      </c>
      <c r="BH76" s="131" t="s">
        <v>38</v>
      </c>
      <c r="BI76" s="132" t="s">
        <v>38</v>
      </c>
      <c r="BJ76" s="95">
        <v>76.967741935483872</v>
      </c>
      <c r="BK76" s="794">
        <v>62.47702702702702</v>
      </c>
      <c r="BL76" s="82">
        <v>16.5</v>
      </c>
      <c r="BM76" s="83">
        <v>14.9</v>
      </c>
      <c r="BN76" s="665">
        <v>7.4694431869624265E-3</v>
      </c>
      <c r="BO76" s="665">
        <v>6.7451335445903125E-3</v>
      </c>
      <c r="BP76" s="131" t="s">
        <v>38</v>
      </c>
      <c r="BQ76" s="132" t="s">
        <v>38</v>
      </c>
      <c r="BR76" s="103">
        <v>1142</v>
      </c>
      <c r="BS76" s="1074">
        <v>914.65</v>
      </c>
      <c r="BT76" s="154" t="s">
        <v>38</v>
      </c>
      <c r="BU76" s="151" t="s">
        <v>38</v>
      </c>
      <c r="BV76" s="87">
        <v>1142</v>
      </c>
      <c r="BW76" s="756">
        <v>914.65</v>
      </c>
      <c r="BX76" s="131" t="s">
        <v>38</v>
      </c>
      <c r="BY76" s="132" t="s">
        <v>38</v>
      </c>
      <c r="BZ76" s="86">
        <v>0</v>
      </c>
      <c r="CA76" s="757"/>
      <c r="CB76" s="131" t="s">
        <v>38</v>
      </c>
      <c r="CC76" s="132" t="s">
        <v>38</v>
      </c>
      <c r="CD76" s="95">
        <v>69.212121212121218</v>
      </c>
      <c r="CE76" s="95">
        <v>61.385906040268452</v>
      </c>
      <c r="CF76" s="335">
        <f t="shared" si="36"/>
        <v>62.9</v>
      </c>
      <c r="CG76" s="973">
        <f t="shared" si="33"/>
        <v>60.6</v>
      </c>
      <c r="CH76" s="665">
        <f t="shared" si="34"/>
        <v>7.180365296803653E-3</v>
      </c>
      <c r="CI76" s="1065">
        <f t="shared" si="34"/>
        <v>6.9178082191780821E-3</v>
      </c>
      <c r="CJ76" s="154" t="s">
        <v>38</v>
      </c>
      <c r="CK76" s="153" t="s">
        <v>38</v>
      </c>
      <c r="CL76" s="86">
        <f t="shared" si="25"/>
        <v>4716</v>
      </c>
      <c r="CM76" s="96">
        <f t="shared" si="25"/>
        <v>4466.4920483237811</v>
      </c>
      <c r="CN76" s="155" t="s">
        <v>38</v>
      </c>
      <c r="CO76" s="153" t="s">
        <v>38</v>
      </c>
      <c r="CP76" s="87">
        <f t="shared" si="26"/>
        <v>4716</v>
      </c>
      <c r="CQ76" s="1079">
        <f t="shared" si="26"/>
        <v>4466.4920483237811</v>
      </c>
      <c r="CR76" s="154" t="s">
        <v>38</v>
      </c>
      <c r="CS76" s="153" t="s">
        <v>38</v>
      </c>
      <c r="CT76" s="86">
        <f t="shared" si="27"/>
        <v>0</v>
      </c>
      <c r="CU76" s="1079">
        <f t="shared" si="27"/>
        <v>0</v>
      </c>
      <c r="CV76" s="154" t="s">
        <v>38</v>
      </c>
      <c r="CW76" s="153" t="s">
        <v>38</v>
      </c>
      <c r="CX76" s="86">
        <f t="shared" si="32"/>
        <v>74.976152623211448</v>
      </c>
      <c r="CY76" s="1089">
        <f t="shared" si="35"/>
        <v>73.704489246267016</v>
      </c>
      <c r="CZ76" s="98">
        <f t="shared" si="6"/>
        <v>-2.2999999999999972</v>
      </c>
      <c r="DA76" s="634">
        <f t="shared" si="7"/>
        <v>-3.6565977742448283E-2</v>
      </c>
      <c r="DB76" s="883" t="s">
        <v>38</v>
      </c>
      <c r="DC76" s="974" t="s">
        <v>38</v>
      </c>
      <c r="DD76" s="95">
        <f t="shared" si="28"/>
        <v>-249.50795167621891</v>
      </c>
      <c r="DE76" s="647">
        <f t="shared" si="29"/>
        <v>-5.2906690346950572E-2</v>
      </c>
      <c r="DF76" s="154" t="s">
        <v>38</v>
      </c>
      <c r="DG76" s="153" t="s">
        <v>38</v>
      </c>
      <c r="DH76" s="95">
        <f t="shared" si="30"/>
        <v>-249.50795167621891</v>
      </c>
      <c r="DI76" s="647">
        <f t="shared" si="31"/>
        <v>-5.2906690346950572E-2</v>
      </c>
      <c r="DJ76" s="131" t="s">
        <v>38</v>
      </c>
      <c r="DK76" s="132" t="s">
        <v>38</v>
      </c>
      <c r="DL76" s="138">
        <f t="shared" si="12"/>
        <v>0</v>
      </c>
      <c r="DM76" s="714">
        <v>0</v>
      </c>
      <c r="DN76" s="138" t="s">
        <v>38</v>
      </c>
      <c r="DO76" s="463" t="s">
        <v>38</v>
      </c>
      <c r="DP76" s="103">
        <f t="shared" si="14"/>
        <v>-1.2716633769444314</v>
      </c>
      <c r="DQ76" s="680">
        <f t="shared" si="15"/>
        <v>-1.6960904667049349E-2</v>
      </c>
    </row>
    <row r="77" spans="1:123" x14ac:dyDescent="0.25">
      <c r="A77" s="336"/>
      <c r="B77" s="718"/>
      <c r="C77" s="719" t="s">
        <v>43</v>
      </c>
      <c r="D77" s="339">
        <v>12.4</v>
      </c>
      <c r="E77" s="340">
        <v>12.4</v>
      </c>
      <c r="F77" s="340">
        <v>0.57433997220935618</v>
      </c>
      <c r="G77" s="340">
        <v>0.57341361741547014</v>
      </c>
      <c r="H77" s="341" t="s">
        <v>38</v>
      </c>
      <c r="I77" s="342" t="s">
        <v>38</v>
      </c>
      <c r="J77" s="343">
        <v>0</v>
      </c>
      <c r="K77" s="344">
        <v>0</v>
      </c>
      <c r="L77" s="345" t="s">
        <v>38</v>
      </c>
      <c r="M77" s="346" t="s">
        <v>38</v>
      </c>
      <c r="N77" s="347">
        <v>0</v>
      </c>
      <c r="O77" s="348">
        <v>0</v>
      </c>
      <c r="P77" s="341" t="s">
        <v>38</v>
      </c>
      <c r="Q77" s="342" t="s">
        <v>38</v>
      </c>
      <c r="R77" s="347">
        <v>0</v>
      </c>
      <c r="S77" s="349">
        <v>0</v>
      </c>
      <c r="T77" s="625" t="s">
        <v>38</v>
      </c>
      <c r="U77" s="342" t="s">
        <v>38</v>
      </c>
      <c r="V77" s="347">
        <v>0</v>
      </c>
      <c r="W77" s="350">
        <v>0</v>
      </c>
      <c r="X77" s="949">
        <v>12.7</v>
      </c>
      <c r="Y77" s="950">
        <v>12.6</v>
      </c>
      <c r="Z77" s="950">
        <v>0.58150183150183143</v>
      </c>
      <c r="AA77" s="950">
        <v>0.57692307692307687</v>
      </c>
      <c r="AB77" s="951" t="s">
        <v>38</v>
      </c>
      <c r="AC77" s="952" t="s">
        <v>38</v>
      </c>
      <c r="AD77" s="953">
        <v>0</v>
      </c>
      <c r="AE77" s="954">
        <v>0</v>
      </c>
      <c r="AF77" s="955" t="s">
        <v>38</v>
      </c>
      <c r="AG77" s="956" t="s">
        <v>38</v>
      </c>
      <c r="AH77" s="957">
        <v>0</v>
      </c>
      <c r="AI77" s="958">
        <v>0</v>
      </c>
      <c r="AJ77" s="951" t="s">
        <v>38</v>
      </c>
      <c r="AK77" s="952" t="s">
        <v>38</v>
      </c>
      <c r="AL77" s="957">
        <v>0</v>
      </c>
      <c r="AM77" s="959">
        <v>0</v>
      </c>
      <c r="AN77" s="951" t="s">
        <v>38</v>
      </c>
      <c r="AO77" s="952" t="s">
        <v>38</v>
      </c>
      <c r="AP77" s="957">
        <v>0</v>
      </c>
      <c r="AQ77" s="960">
        <v>0</v>
      </c>
      <c r="AR77" s="339">
        <v>12.8</v>
      </c>
      <c r="AS77" s="340">
        <v>11.7</v>
      </c>
      <c r="AT77" s="654">
        <v>5.7971014492753624E-3</v>
      </c>
      <c r="AU77" s="654">
        <v>5.2989130434782606E-3</v>
      </c>
      <c r="AV77" s="341" t="s">
        <v>38</v>
      </c>
      <c r="AW77" s="342" t="s">
        <v>38</v>
      </c>
      <c r="AX77" s="351">
        <v>0</v>
      </c>
      <c r="AY77" s="352">
        <v>0</v>
      </c>
      <c r="AZ77" s="345" t="s">
        <v>38</v>
      </c>
      <c r="BA77" s="346" t="s">
        <v>38</v>
      </c>
      <c r="BB77" s="347">
        <v>0</v>
      </c>
      <c r="BC77" s="348"/>
      <c r="BD77" s="341" t="s">
        <v>38</v>
      </c>
      <c r="BE77" s="342" t="s">
        <v>38</v>
      </c>
      <c r="BF77" s="347">
        <v>0</v>
      </c>
      <c r="BG77" s="349">
        <v>0</v>
      </c>
      <c r="BH77" s="341" t="s">
        <v>38</v>
      </c>
      <c r="BI77" s="342" t="s">
        <v>38</v>
      </c>
      <c r="BJ77" s="347">
        <v>0</v>
      </c>
      <c r="BK77" s="833">
        <v>0</v>
      </c>
      <c r="BL77" s="339">
        <v>12.700000000000001</v>
      </c>
      <c r="BM77" s="340">
        <v>13.8</v>
      </c>
      <c r="BN77" s="654">
        <v>5.7492077863286559E-3</v>
      </c>
      <c r="BO77" s="654">
        <v>6.2471706654594842E-3</v>
      </c>
      <c r="BP77" s="341" t="s">
        <v>38</v>
      </c>
      <c r="BQ77" s="342" t="s">
        <v>38</v>
      </c>
      <c r="BR77" s="351">
        <v>0</v>
      </c>
      <c r="BS77" s="1075">
        <v>0</v>
      </c>
      <c r="BT77" s="345" t="s">
        <v>38</v>
      </c>
      <c r="BU77" s="798" t="s">
        <v>38</v>
      </c>
      <c r="BV77" s="356">
        <v>0</v>
      </c>
      <c r="BW77" s="1118"/>
      <c r="BX77" s="341" t="s">
        <v>38</v>
      </c>
      <c r="BY77" s="342" t="s">
        <v>38</v>
      </c>
      <c r="BZ77" s="347">
        <v>0</v>
      </c>
      <c r="CA77" s="1113"/>
      <c r="CB77" s="341" t="s">
        <v>38</v>
      </c>
      <c r="CC77" s="342" t="s">
        <v>38</v>
      </c>
      <c r="CD77" s="347">
        <v>0</v>
      </c>
      <c r="CE77" s="350">
        <v>0</v>
      </c>
      <c r="CF77" s="353">
        <f t="shared" si="36"/>
        <v>50.6</v>
      </c>
      <c r="CG77" s="1161">
        <f t="shared" si="33"/>
        <v>50.5</v>
      </c>
      <c r="CH77" s="654">
        <f t="shared" si="34"/>
        <v>5.776255707762557E-3</v>
      </c>
      <c r="CI77" s="1067">
        <f t="shared" si="34"/>
        <v>5.7648401826484019E-3</v>
      </c>
      <c r="CJ77" s="345" t="s">
        <v>38</v>
      </c>
      <c r="CK77" s="346" t="s">
        <v>38</v>
      </c>
      <c r="CL77" s="347">
        <f t="shared" si="25"/>
        <v>0</v>
      </c>
      <c r="CM77" s="354">
        <f t="shared" si="25"/>
        <v>0</v>
      </c>
      <c r="CN77" s="355" t="s">
        <v>38</v>
      </c>
      <c r="CO77" s="346" t="s">
        <v>38</v>
      </c>
      <c r="CP77" s="356">
        <f t="shared" si="26"/>
        <v>0</v>
      </c>
      <c r="CQ77" s="1080">
        <f t="shared" si="26"/>
        <v>0</v>
      </c>
      <c r="CR77" s="345" t="s">
        <v>38</v>
      </c>
      <c r="CS77" s="346" t="s">
        <v>38</v>
      </c>
      <c r="CT77" s="347">
        <f t="shared" si="27"/>
        <v>0</v>
      </c>
      <c r="CU77" s="1080">
        <f t="shared" si="27"/>
        <v>0</v>
      </c>
      <c r="CV77" s="345" t="s">
        <v>38</v>
      </c>
      <c r="CW77" s="346" t="s">
        <v>38</v>
      </c>
      <c r="CX77" s="347">
        <f t="shared" si="32"/>
        <v>0</v>
      </c>
      <c r="CY77" s="1096">
        <f t="shared" si="35"/>
        <v>0</v>
      </c>
      <c r="CZ77" s="357">
        <f t="shared" si="6"/>
        <v>-0.10000000000000142</v>
      </c>
      <c r="DA77" s="643">
        <f t="shared" si="7"/>
        <v>-1.9762845849802652E-3</v>
      </c>
      <c r="DB77" s="951" t="s">
        <v>38</v>
      </c>
      <c r="DC77" s="1045" t="s">
        <v>38</v>
      </c>
      <c r="DD77" s="356">
        <f t="shared" si="28"/>
        <v>0</v>
      </c>
      <c r="DE77" s="654">
        <v>0</v>
      </c>
      <c r="DF77" s="345" t="s">
        <v>38</v>
      </c>
      <c r="DG77" s="346" t="s">
        <v>38</v>
      </c>
      <c r="DH77" s="356">
        <f t="shared" si="30"/>
        <v>0</v>
      </c>
      <c r="DI77" s="654">
        <v>0</v>
      </c>
      <c r="DJ77" s="341" t="s">
        <v>38</v>
      </c>
      <c r="DK77" s="342" t="s">
        <v>38</v>
      </c>
      <c r="DL77" s="367">
        <f t="shared" si="12"/>
        <v>0</v>
      </c>
      <c r="DM77" s="716">
        <v>0</v>
      </c>
      <c r="DN77" s="367" t="s">
        <v>38</v>
      </c>
      <c r="DO77" s="368" t="s">
        <v>38</v>
      </c>
      <c r="DP77" s="351">
        <f t="shared" si="14"/>
        <v>0</v>
      </c>
      <c r="DQ77" s="687">
        <v>0</v>
      </c>
    </row>
    <row r="78" spans="1:123" x14ac:dyDescent="0.25">
      <c r="A78" s="1313" t="s">
        <v>63</v>
      </c>
      <c r="B78" s="317" t="s">
        <v>64</v>
      </c>
      <c r="C78" s="318"/>
      <c r="D78" s="319">
        <v>25.2</v>
      </c>
      <c r="E78" s="320">
        <v>15.3</v>
      </c>
      <c r="F78" s="320">
        <v>0.23168365986632219</v>
      </c>
      <c r="G78" s="320">
        <v>0.14058881905391996</v>
      </c>
      <c r="H78" s="321" t="s">
        <v>38</v>
      </c>
      <c r="I78" s="322" t="s">
        <v>38</v>
      </c>
      <c r="J78" s="323">
        <v>298</v>
      </c>
      <c r="K78" s="324">
        <v>200.90735272733173</v>
      </c>
      <c r="L78" s="325" t="s">
        <v>38</v>
      </c>
      <c r="M78" s="326" t="s">
        <v>38</v>
      </c>
      <c r="N78" s="358">
        <v>298</v>
      </c>
      <c r="O78" s="359">
        <v>200.90735272733173</v>
      </c>
      <c r="P78" s="321" t="s">
        <v>38</v>
      </c>
      <c r="Q78" s="322" t="s">
        <v>38</v>
      </c>
      <c r="R78" s="358">
        <v>0</v>
      </c>
      <c r="S78" s="359">
        <v>0</v>
      </c>
      <c r="T78" s="624" t="s">
        <v>38</v>
      </c>
      <c r="U78" s="322" t="s">
        <v>38</v>
      </c>
      <c r="V78" s="328">
        <v>11.825396825396826</v>
      </c>
      <c r="W78" s="328">
        <v>13.131199524662204</v>
      </c>
      <c r="X78" s="936">
        <v>25.099999999999998</v>
      </c>
      <c r="Y78" s="937">
        <v>13.8</v>
      </c>
      <c r="Z78" s="937">
        <v>0.228662008399457</v>
      </c>
      <c r="AA78" s="937">
        <v>0.12510918619886446</v>
      </c>
      <c r="AB78" s="938" t="s">
        <v>38</v>
      </c>
      <c r="AC78" s="939" t="s">
        <v>38</v>
      </c>
      <c r="AD78" s="940">
        <v>319</v>
      </c>
      <c r="AE78" s="937">
        <v>252.42079565264382</v>
      </c>
      <c r="AF78" s="941" t="s">
        <v>38</v>
      </c>
      <c r="AG78" s="942" t="s">
        <v>38</v>
      </c>
      <c r="AH78" s="961">
        <v>319</v>
      </c>
      <c r="AI78" s="761">
        <v>252.42079565264382</v>
      </c>
      <c r="AJ78" s="938" t="s">
        <v>38</v>
      </c>
      <c r="AK78" s="939" t="s">
        <v>38</v>
      </c>
      <c r="AL78" s="961">
        <v>0</v>
      </c>
      <c r="AM78" s="761">
        <v>0</v>
      </c>
      <c r="AN78" s="938" t="s">
        <v>38</v>
      </c>
      <c r="AO78" s="939" t="s">
        <v>38</v>
      </c>
      <c r="AP78" s="945">
        <v>13</v>
      </c>
      <c r="AQ78" s="946">
        <v>18.357876047465005</v>
      </c>
      <c r="AR78" s="319">
        <v>24.8</v>
      </c>
      <c r="AS78" s="320">
        <v>44.71</v>
      </c>
      <c r="AT78" s="797">
        <v>2.2358658119889289E-3</v>
      </c>
      <c r="AU78" s="653">
        <v>4.0308693731461696E-3</v>
      </c>
      <c r="AV78" s="321" t="s">
        <v>38</v>
      </c>
      <c r="AW78" s="322" t="s">
        <v>38</v>
      </c>
      <c r="AX78" s="329">
        <v>320</v>
      </c>
      <c r="AY78" s="327">
        <v>584.77431681681685</v>
      </c>
      <c r="AZ78" s="325" t="s">
        <v>38</v>
      </c>
      <c r="BA78" s="816" t="s">
        <v>38</v>
      </c>
      <c r="BB78" s="776">
        <v>320</v>
      </c>
      <c r="BC78" s="359">
        <v>584.77431681681685</v>
      </c>
      <c r="BD78" s="321" t="s">
        <v>38</v>
      </c>
      <c r="BE78" s="322" t="s">
        <v>38</v>
      </c>
      <c r="BF78" s="358">
        <v>0</v>
      </c>
      <c r="BG78" s="359">
        <v>0</v>
      </c>
      <c r="BH78" s="321" t="s">
        <v>38</v>
      </c>
      <c r="BI78" s="322" t="s">
        <v>38</v>
      </c>
      <c r="BJ78" s="328">
        <v>12.903225806451612</v>
      </c>
      <c r="BK78" s="832">
        <v>13.079273469398721</v>
      </c>
      <c r="BL78" s="319">
        <v>25.5</v>
      </c>
      <c r="BM78" s="320">
        <v>24.2</v>
      </c>
      <c r="BN78" s="653">
        <v>2.2855811202036409E-3</v>
      </c>
      <c r="BO78" s="653">
        <v>2.1690612983893374E-3</v>
      </c>
      <c r="BP78" s="321" t="s">
        <v>38</v>
      </c>
      <c r="BQ78" s="322" t="s">
        <v>38</v>
      </c>
      <c r="BR78" s="329">
        <v>248.5</v>
      </c>
      <c r="BS78" s="1073">
        <v>235.70650403925055</v>
      </c>
      <c r="BT78" s="325" t="s">
        <v>38</v>
      </c>
      <c r="BU78" s="322" t="s">
        <v>38</v>
      </c>
      <c r="BV78" s="776">
        <v>248.5</v>
      </c>
      <c r="BW78" s="761">
        <v>235.70650403925055</v>
      </c>
      <c r="BX78" s="321" t="s">
        <v>38</v>
      </c>
      <c r="BY78" s="322" t="s">
        <v>38</v>
      </c>
      <c r="BZ78" s="358">
        <v>0</v>
      </c>
      <c r="CA78" s="761"/>
      <c r="CB78" s="321" t="s">
        <v>38</v>
      </c>
      <c r="CC78" s="322" t="s">
        <v>38</v>
      </c>
      <c r="CD78" s="328">
        <v>9.7450980392156854</v>
      </c>
      <c r="CE78" s="328">
        <v>9.7399381834401062</v>
      </c>
      <c r="CF78" s="319">
        <f t="shared" si="36"/>
        <v>100.6</v>
      </c>
      <c r="CG78" s="1160">
        <f t="shared" si="33"/>
        <v>98.009999999999991</v>
      </c>
      <c r="CH78" s="653">
        <f>CF78/44102.6</f>
        <v>2.2810446549636531E-3</v>
      </c>
      <c r="CI78" s="642">
        <f>CG78/44102.6</f>
        <v>2.2223179585784056E-3</v>
      </c>
      <c r="CJ78" s="325" t="s">
        <v>38</v>
      </c>
      <c r="CK78" s="326" t="s">
        <v>38</v>
      </c>
      <c r="CL78" s="323">
        <f t="shared" si="25"/>
        <v>1185.5</v>
      </c>
      <c r="CM78" s="331">
        <f t="shared" si="25"/>
        <v>1273.8089692360429</v>
      </c>
      <c r="CN78" s="332" t="s">
        <v>38</v>
      </c>
      <c r="CO78" s="326" t="s">
        <v>38</v>
      </c>
      <c r="CP78" s="328">
        <f t="shared" si="26"/>
        <v>1185.5</v>
      </c>
      <c r="CQ78" s="1073">
        <f t="shared" si="26"/>
        <v>1273.8089692360429</v>
      </c>
      <c r="CR78" s="325" t="s">
        <v>38</v>
      </c>
      <c r="CS78" s="326" t="s">
        <v>38</v>
      </c>
      <c r="CT78" s="323">
        <f t="shared" si="27"/>
        <v>0</v>
      </c>
      <c r="CU78" s="1073">
        <f t="shared" si="27"/>
        <v>0</v>
      </c>
      <c r="CV78" s="325" t="s">
        <v>38</v>
      </c>
      <c r="CW78" s="326" t="s">
        <v>38</v>
      </c>
      <c r="CX78" s="323">
        <f t="shared" si="32"/>
        <v>11.784294234592446</v>
      </c>
      <c r="CY78" s="1095">
        <f t="shared" si="35"/>
        <v>12.996724510111653</v>
      </c>
      <c r="CZ78" s="333">
        <f t="shared" si="6"/>
        <v>-2.5900000000000034</v>
      </c>
      <c r="DA78" s="642">
        <f t="shared" si="7"/>
        <v>-2.5745526838966238E-2</v>
      </c>
      <c r="DB78" s="938" t="s">
        <v>38</v>
      </c>
      <c r="DC78" s="1044" t="s">
        <v>38</v>
      </c>
      <c r="DD78" s="328">
        <f t="shared" si="28"/>
        <v>88.308969236042913</v>
      </c>
      <c r="DE78" s="653">
        <f t="shared" si="29"/>
        <v>7.4490906145966179E-2</v>
      </c>
      <c r="DF78" s="325" t="s">
        <v>38</v>
      </c>
      <c r="DG78" s="326" t="s">
        <v>38</v>
      </c>
      <c r="DH78" s="328">
        <f t="shared" si="30"/>
        <v>88.308969236042913</v>
      </c>
      <c r="DI78" s="653">
        <f t="shared" si="31"/>
        <v>7.4490906145966179E-2</v>
      </c>
      <c r="DJ78" s="321" t="s">
        <v>38</v>
      </c>
      <c r="DK78" s="322" t="s">
        <v>38</v>
      </c>
      <c r="DL78" s="325">
        <f t="shared" si="12"/>
        <v>0</v>
      </c>
      <c r="DM78" s="770">
        <v>0</v>
      </c>
      <c r="DN78" s="325" t="s">
        <v>38</v>
      </c>
      <c r="DO78" s="745" t="s">
        <v>38</v>
      </c>
      <c r="DP78" s="329">
        <f t="shared" si="14"/>
        <v>1.2124302755192069</v>
      </c>
      <c r="DQ78" s="686">
        <f t="shared" si="15"/>
        <v>0.10288526842448942</v>
      </c>
    </row>
    <row r="79" spans="1:123" x14ac:dyDescent="0.25">
      <c r="A79" s="1311"/>
      <c r="B79" s="145"/>
      <c r="C79" s="108" t="s">
        <v>39</v>
      </c>
      <c r="D79" s="82">
        <v>7</v>
      </c>
      <c r="E79" s="83">
        <v>4.9000000000000004</v>
      </c>
      <c r="F79" s="83">
        <v>0.32422417786012042</v>
      </c>
      <c r="G79" s="83">
        <v>0.2269569245020843</v>
      </c>
      <c r="H79" s="131" t="s">
        <v>38</v>
      </c>
      <c r="I79" s="132" t="s">
        <v>38</v>
      </c>
      <c r="J79" s="147">
        <v>84</v>
      </c>
      <c r="K79" s="152">
        <v>72.640350877192986</v>
      </c>
      <c r="L79" s="154" t="s">
        <v>38</v>
      </c>
      <c r="M79" s="153" t="s">
        <v>38</v>
      </c>
      <c r="N79" s="147">
        <v>84</v>
      </c>
      <c r="O79" s="90">
        <v>72.640350877192986</v>
      </c>
      <c r="P79" s="131" t="s">
        <v>38</v>
      </c>
      <c r="Q79" s="132" t="s">
        <v>38</v>
      </c>
      <c r="R79" s="147">
        <v>0</v>
      </c>
      <c r="S79" s="93">
        <v>0</v>
      </c>
      <c r="T79" s="135" t="s">
        <v>38</v>
      </c>
      <c r="U79" s="132" t="s">
        <v>38</v>
      </c>
      <c r="V79" s="95">
        <v>12</v>
      </c>
      <c r="W79" s="95">
        <v>14.824561403508772</v>
      </c>
      <c r="X79" s="857">
        <v>6.9</v>
      </c>
      <c r="Y79" s="858">
        <v>5.0999999999999996</v>
      </c>
      <c r="Z79" s="858">
        <v>0.31593406593406592</v>
      </c>
      <c r="AA79" s="858">
        <v>0.23351648351648352</v>
      </c>
      <c r="AB79" s="883" t="s">
        <v>38</v>
      </c>
      <c r="AC79" s="884" t="s">
        <v>38</v>
      </c>
      <c r="AD79" s="896">
        <v>89</v>
      </c>
      <c r="AE79" s="866">
        <v>96.29648904745207</v>
      </c>
      <c r="AF79" s="897" t="s">
        <v>38</v>
      </c>
      <c r="AG79" s="898" t="s">
        <v>38</v>
      </c>
      <c r="AH79" s="892">
        <v>89</v>
      </c>
      <c r="AI79" s="862">
        <v>96.29648904745207</v>
      </c>
      <c r="AJ79" s="883" t="s">
        <v>38</v>
      </c>
      <c r="AK79" s="884" t="s">
        <v>38</v>
      </c>
      <c r="AL79" s="892">
        <v>0</v>
      </c>
      <c r="AM79" s="866">
        <v>0</v>
      </c>
      <c r="AN79" s="883" t="s">
        <v>38</v>
      </c>
      <c r="AO79" s="884" t="s">
        <v>38</v>
      </c>
      <c r="AP79" s="947">
        <v>13</v>
      </c>
      <c r="AQ79" s="948">
        <v>18.881664519108249</v>
      </c>
      <c r="AR79" s="82">
        <v>7</v>
      </c>
      <c r="AS79" s="83">
        <v>10.01</v>
      </c>
      <c r="AT79" s="665">
        <v>3.170289855072464E-3</v>
      </c>
      <c r="AU79" s="665">
        <v>4.5335144927536233E-3</v>
      </c>
      <c r="AV79" s="131" t="s">
        <v>38</v>
      </c>
      <c r="AW79" s="132" t="s">
        <v>38</v>
      </c>
      <c r="AX79" s="103">
        <v>89</v>
      </c>
      <c r="AY79" s="93">
        <v>127.27</v>
      </c>
      <c r="AZ79" s="154" t="s">
        <v>38</v>
      </c>
      <c r="BA79" s="153" t="s">
        <v>38</v>
      </c>
      <c r="BB79" s="147">
        <v>89</v>
      </c>
      <c r="BC79" s="90">
        <v>127.27</v>
      </c>
      <c r="BD79" s="131" t="s">
        <v>38</v>
      </c>
      <c r="BE79" s="132" t="s">
        <v>38</v>
      </c>
      <c r="BF79" s="147">
        <v>0</v>
      </c>
      <c r="BG79" s="93">
        <v>0</v>
      </c>
      <c r="BH79" s="131" t="s">
        <v>38</v>
      </c>
      <c r="BI79" s="132" t="s">
        <v>38</v>
      </c>
      <c r="BJ79" s="95">
        <v>12.714285714285714</v>
      </c>
      <c r="BK79" s="794">
        <v>12.714285714285714</v>
      </c>
      <c r="BL79" s="82">
        <v>7.1</v>
      </c>
      <c r="BM79" s="83">
        <v>5.9</v>
      </c>
      <c r="BN79" s="665">
        <v>3.2141240380262562E-3</v>
      </c>
      <c r="BO79" s="665">
        <v>2.6708918062471709E-3</v>
      </c>
      <c r="BP79" s="131" t="s">
        <v>38</v>
      </c>
      <c r="BQ79" s="132" t="s">
        <v>38</v>
      </c>
      <c r="BR79" s="103">
        <v>70.5</v>
      </c>
      <c r="BS79" s="1074">
        <v>58.58450704225352</v>
      </c>
      <c r="BT79" s="154" t="s">
        <v>38</v>
      </c>
      <c r="BU79" s="151" t="s">
        <v>38</v>
      </c>
      <c r="BV79" s="152">
        <v>70.5</v>
      </c>
      <c r="BW79" s="757">
        <v>58.58450704225352</v>
      </c>
      <c r="BX79" s="131" t="s">
        <v>38</v>
      </c>
      <c r="BY79" s="132" t="s">
        <v>38</v>
      </c>
      <c r="BZ79" s="147">
        <v>0</v>
      </c>
      <c r="CA79" s="1109"/>
      <c r="CB79" s="131" t="s">
        <v>38</v>
      </c>
      <c r="CC79" s="132" t="s">
        <v>38</v>
      </c>
      <c r="CD79" s="95">
        <v>9.929577464788732</v>
      </c>
      <c r="CE79" s="95">
        <v>9.929577464788732</v>
      </c>
      <c r="CF79" s="335">
        <f t="shared" si="36"/>
        <v>28</v>
      </c>
      <c r="CG79" s="973">
        <f t="shared" si="33"/>
        <v>25.909999999999997</v>
      </c>
      <c r="CH79" s="665">
        <f t="shared" si="34"/>
        <v>3.1963470319634705E-3</v>
      </c>
      <c r="CI79" s="1065">
        <f t="shared" si="34"/>
        <v>2.957762557077625E-3</v>
      </c>
      <c r="CJ79" s="154" t="s">
        <v>38</v>
      </c>
      <c r="CK79" s="153" t="s">
        <v>38</v>
      </c>
      <c r="CL79" s="86">
        <f t="shared" si="25"/>
        <v>332.5</v>
      </c>
      <c r="CM79" s="96">
        <f t="shared" si="25"/>
        <v>354.79134696689857</v>
      </c>
      <c r="CN79" s="155" t="s">
        <v>38</v>
      </c>
      <c r="CO79" s="153" t="s">
        <v>38</v>
      </c>
      <c r="CP79" s="87">
        <f t="shared" si="26"/>
        <v>332.5</v>
      </c>
      <c r="CQ79" s="1079">
        <f t="shared" si="26"/>
        <v>354.79134696689857</v>
      </c>
      <c r="CR79" s="154" t="s">
        <v>38</v>
      </c>
      <c r="CS79" s="153" t="s">
        <v>38</v>
      </c>
      <c r="CT79" s="86">
        <f t="shared" si="27"/>
        <v>0</v>
      </c>
      <c r="CU79" s="1079">
        <f t="shared" si="27"/>
        <v>0</v>
      </c>
      <c r="CV79" s="154" t="s">
        <v>38</v>
      </c>
      <c r="CW79" s="153" t="s">
        <v>38</v>
      </c>
      <c r="CX79" s="86">
        <f t="shared" si="32"/>
        <v>11.875</v>
      </c>
      <c r="CY79" s="1089">
        <f t="shared" si="35"/>
        <v>13.69322064712075</v>
      </c>
      <c r="CZ79" s="98">
        <f t="shared" ref="CZ79:CZ120" si="37">CG79-CF79</f>
        <v>-2.0900000000000034</v>
      </c>
      <c r="DA79" s="634">
        <f t="shared" ref="DA79:DA120" si="38">CZ79/CF79</f>
        <v>-7.4642857142857261E-2</v>
      </c>
      <c r="DB79" s="883" t="s">
        <v>38</v>
      </c>
      <c r="DC79" s="974" t="s">
        <v>38</v>
      </c>
      <c r="DD79" s="95">
        <f t="shared" si="28"/>
        <v>22.291346966898573</v>
      </c>
      <c r="DE79" s="647">
        <f t="shared" si="29"/>
        <v>6.704164501322879E-2</v>
      </c>
      <c r="DF79" s="154" t="s">
        <v>38</v>
      </c>
      <c r="DG79" s="153" t="s">
        <v>38</v>
      </c>
      <c r="DH79" s="95">
        <f t="shared" si="30"/>
        <v>22.291346966898573</v>
      </c>
      <c r="DI79" s="647">
        <f t="shared" si="31"/>
        <v>6.704164501322879E-2</v>
      </c>
      <c r="DJ79" s="131" t="s">
        <v>38</v>
      </c>
      <c r="DK79" s="132" t="s">
        <v>38</v>
      </c>
      <c r="DL79" s="138">
        <f t="shared" ref="DL79:DL102" si="39">CU79-CT79</f>
        <v>0</v>
      </c>
      <c r="DM79" s="714">
        <v>0</v>
      </c>
      <c r="DN79" s="138" t="s">
        <v>38</v>
      </c>
      <c r="DO79" s="463" t="s">
        <v>38</v>
      </c>
      <c r="DP79" s="103">
        <f t="shared" ref="DP79:DP120" si="40">CY79-CX79</f>
        <v>1.81822064712075</v>
      </c>
      <c r="DQ79" s="680">
        <f t="shared" ref="DQ79:DQ120" si="41">DP79/CX79</f>
        <v>0.15311331765227368</v>
      </c>
      <c r="DR79" s="574"/>
      <c r="DS79" s="576"/>
    </row>
    <row r="80" spans="1:123" x14ac:dyDescent="0.25">
      <c r="A80" s="1311"/>
      <c r="B80" s="107"/>
      <c r="C80" s="108" t="s">
        <v>40</v>
      </c>
      <c r="D80" s="82">
        <v>7</v>
      </c>
      <c r="E80" s="83">
        <v>3.9</v>
      </c>
      <c r="F80" s="83">
        <v>0.32422417786012042</v>
      </c>
      <c r="G80" s="83">
        <v>0.18063918480778138</v>
      </c>
      <c r="H80" s="131" t="s">
        <v>38</v>
      </c>
      <c r="I80" s="132" t="s">
        <v>38</v>
      </c>
      <c r="J80" s="147">
        <v>85</v>
      </c>
      <c r="K80" s="152">
        <v>57.401914893617018</v>
      </c>
      <c r="L80" s="154" t="s">
        <v>38</v>
      </c>
      <c r="M80" s="153" t="s">
        <v>38</v>
      </c>
      <c r="N80" s="86">
        <v>85</v>
      </c>
      <c r="O80" s="90">
        <v>57.401914893617018</v>
      </c>
      <c r="P80" s="131" t="s">
        <v>38</v>
      </c>
      <c r="Q80" s="132" t="s">
        <v>38</v>
      </c>
      <c r="R80" s="86">
        <v>0</v>
      </c>
      <c r="S80" s="93">
        <v>0</v>
      </c>
      <c r="T80" s="135" t="s">
        <v>38</v>
      </c>
      <c r="U80" s="132" t="s">
        <v>38</v>
      </c>
      <c r="V80" s="95">
        <v>12.142857142857142</v>
      </c>
      <c r="W80" s="95">
        <v>14.718439716312057</v>
      </c>
      <c r="X80" s="857">
        <v>7.1</v>
      </c>
      <c r="Y80" s="858">
        <v>2.8</v>
      </c>
      <c r="Z80" s="858">
        <v>0.32509157509157505</v>
      </c>
      <c r="AA80" s="858">
        <v>0.12820512820512819</v>
      </c>
      <c r="AB80" s="883" t="s">
        <v>38</v>
      </c>
      <c r="AC80" s="884" t="s">
        <v>38</v>
      </c>
      <c r="AD80" s="896">
        <v>92</v>
      </c>
      <c r="AE80" s="866">
        <v>53</v>
      </c>
      <c r="AF80" s="897" t="s">
        <v>38</v>
      </c>
      <c r="AG80" s="898" t="s">
        <v>38</v>
      </c>
      <c r="AH80" s="865">
        <v>92</v>
      </c>
      <c r="AI80" s="862">
        <v>53</v>
      </c>
      <c r="AJ80" s="883" t="s">
        <v>38</v>
      </c>
      <c r="AK80" s="884" t="s">
        <v>38</v>
      </c>
      <c r="AL80" s="865">
        <v>0</v>
      </c>
      <c r="AM80" s="866">
        <v>0</v>
      </c>
      <c r="AN80" s="883" t="s">
        <v>38</v>
      </c>
      <c r="AO80" s="884" t="s">
        <v>38</v>
      </c>
      <c r="AP80" s="947">
        <v>13</v>
      </c>
      <c r="AQ80" s="948">
        <v>18.928571428571431</v>
      </c>
      <c r="AR80" s="82">
        <v>7.2</v>
      </c>
      <c r="AS80" s="83">
        <v>13.4</v>
      </c>
      <c r="AT80" s="665">
        <v>3.2608695652173916E-3</v>
      </c>
      <c r="AU80" s="665">
        <v>6.0688405797101452E-3</v>
      </c>
      <c r="AV80" s="131" t="s">
        <v>38</v>
      </c>
      <c r="AW80" s="132" t="s">
        <v>38</v>
      </c>
      <c r="AX80" s="103">
        <v>92</v>
      </c>
      <c r="AY80" s="93">
        <v>171.2222222222222</v>
      </c>
      <c r="AZ80" s="154" t="s">
        <v>38</v>
      </c>
      <c r="BA80" s="153" t="s">
        <v>38</v>
      </c>
      <c r="BB80" s="86">
        <v>92</v>
      </c>
      <c r="BC80" s="90">
        <v>171.2222222222222</v>
      </c>
      <c r="BD80" s="131" t="s">
        <v>38</v>
      </c>
      <c r="BE80" s="132" t="s">
        <v>38</v>
      </c>
      <c r="BF80" s="86">
        <v>0</v>
      </c>
      <c r="BG80" s="93">
        <v>0</v>
      </c>
      <c r="BH80" s="131" t="s">
        <v>38</v>
      </c>
      <c r="BI80" s="132" t="s">
        <v>38</v>
      </c>
      <c r="BJ80" s="95">
        <v>12.777777777777777</v>
      </c>
      <c r="BK80" s="794">
        <v>12.777777777777775</v>
      </c>
      <c r="BL80" s="82">
        <v>7.2</v>
      </c>
      <c r="BM80" s="83">
        <v>7.3</v>
      </c>
      <c r="BN80" s="665">
        <v>3.2593933906745133E-3</v>
      </c>
      <c r="BO80" s="665">
        <v>3.3046627433227704E-3</v>
      </c>
      <c r="BP80" s="131" t="s">
        <v>38</v>
      </c>
      <c r="BQ80" s="132" t="s">
        <v>38</v>
      </c>
      <c r="BR80" s="103">
        <v>73</v>
      </c>
      <c r="BS80" s="1074">
        <v>74.013888888888886</v>
      </c>
      <c r="BT80" s="154" t="s">
        <v>38</v>
      </c>
      <c r="BU80" s="151" t="s">
        <v>38</v>
      </c>
      <c r="BV80" s="87">
        <v>73</v>
      </c>
      <c r="BW80" s="757">
        <v>74.013888888888886</v>
      </c>
      <c r="BX80" s="131" t="s">
        <v>38</v>
      </c>
      <c r="BY80" s="132" t="s">
        <v>38</v>
      </c>
      <c r="BZ80" s="86">
        <v>0</v>
      </c>
      <c r="CA80" s="1109"/>
      <c r="CB80" s="131" t="s">
        <v>38</v>
      </c>
      <c r="CC80" s="132" t="s">
        <v>38</v>
      </c>
      <c r="CD80" s="95">
        <v>10.138888888888889</v>
      </c>
      <c r="CE80" s="95">
        <v>10.138888888888889</v>
      </c>
      <c r="CF80" s="335">
        <f t="shared" si="36"/>
        <v>28.5</v>
      </c>
      <c r="CG80" s="973">
        <f>BM80+AS80+Y80+E80</f>
        <v>27.4</v>
      </c>
      <c r="CH80" s="665">
        <f t="shared" si="34"/>
        <v>3.2534246575342467E-3</v>
      </c>
      <c r="CI80" s="1065">
        <f t="shared" si="34"/>
        <v>3.1278538812785387E-3</v>
      </c>
      <c r="CJ80" s="154" t="s">
        <v>38</v>
      </c>
      <c r="CK80" s="153" t="s">
        <v>38</v>
      </c>
      <c r="CL80" s="86">
        <f t="shared" si="25"/>
        <v>342</v>
      </c>
      <c r="CM80" s="96">
        <f t="shared" si="25"/>
        <v>355.63802600472809</v>
      </c>
      <c r="CN80" s="155" t="s">
        <v>38</v>
      </c>
      <c r="CO80" s="153" t="s">
        <v>38</v>
      </c>
      <c r="CP80" s="87">
        <f t="shared" si="26"/>
        <v>342</v>
      </c>
      <c r="CQ80" s="1079">
        <f t="shared" si="26"/>
        <v>355.63802600472809</v>
      </c>
      <c r="CR80" s="154" t="s">
        <v>38</v>
      </c>
      <c r="CS80" s="153" t="s">
        <v>38</v>
      </c>
      <c r="CT80" s="86">
        <f t="shared" si="27"/>
        <v>0</v>
      </c>
      <c r="CU80" s="1079">
        <f t="shared" si="27"/>
        <v>0</v>
      </c>
      <c r="CV80" s="154" t="s">
        <v>38</v>
      </c>
      <c r="CW80" s="153" t="s">
        <v>38</v>
      </c>
      <c r="CX80" s="86">
        <f t="shared" si="32"/>
        <v>12</v>
      </c>
      <c r="CY80" s="1089">
        <f t="shared" si="35"/>
        <v>12.979490000172559</v>
      </c>
      <c r="CZ80" s="98">
        <f t="shared" si="37"/>
        <v>-1.1000000000000014</v>
      </c>
      <c r="DA80" s="634">
        <f t="shared" si="38"/>
        <v>-3.8596491228070226E-2</v>
      </c>
      <c r="DB80" s="883" t="s">
        <v>38</v>
      </c>
      <c r="DC80" s="974" t="s">
        <v>38</v>
      </c>
      <c r="DD80" s="95">
        <f t="shared" si="28"/>
        <v>13.63802600472809</v>
      </c>
      <c r="DE80" s="647">
        <f t="shared" si="29"/>
        <v>3.9877269019672777E-2</v>
      </c>
      <c r="DF80" s="154" t="s">
        <v>38</v>
      </c>
      <c r="DG80" s="153" t="s">
        <v>38</v>
      </c>
      <c r="DH80" s="95">
        <f t="shared" si="30"/>
        <v>13.63802600472809</v>
      </c>
      <c r="DI80" s="647">
        <f t="shared" si="31"/>
        <v>3.9877269019672777E-2</v>
      </c>
      <c r="DJ80" s="131" t="s">
        <v>38</v>
      </c>
      <c r="DK80" s="132" t="s">
        <v>38</v>
      </c>
      <c r="DL80" s="138">
        <f t="shared" si="39"/>
        <v>0</v>
      </c>
      <c r="DM80" s="714">
        <v>0</v>
      </c>
      <c r="DN80" s="138" t="s">
        <v>38</v>
      </c>
      <c r="DO80" s="463" t="s">
        <v>38</v>
      </c>
      <c r="DP80" s="103">
        <f t="shared" si="40"/>
        <v>0.97949000017255905</v>
      </c>
      <c r="DQ80" s="680">
        <f t="shared" si="41"/>
        <v>8.1624166681046592E-2</v>
      </c>
    </row>
    <row r="81" spans="1:121" x14ac:dyDescent="0.25">
      <c r="A81" s="1311"/>
      <c r="B81" s="107"/>
      <c r="C81" s="108" t="s">
        <v>41</v>
      </c>
      <c r="D81" s="82">
        <v>6.9</v>
      </c>
      <c r="E81" s="83">
        <v>4.3</v>
      </c>
      <c r="F81" s="83">
        <v>0.3195924038906901</v>
      </c>
      <c r="G81" s="83">
        <v>0.19916628068550254</v>
      </c>
      <c r="H81" s="131" t="s">
        <v>38</v>
      </c>
      <c r="I81" s="132" t="s">
        <v>38</v>
      </c>
      <c r="J81" s="147">
        <v>84</v>
      </c>
      <c r="K81" s="152">
        <v>63.481086956521736</v>
      </c>
      <c r="L81" s="154" t="s">
        <v>38</v>
      </c>
      <c r="M81" s="153" t="s">
        <v>38</v>
      </c>
      <c r="N81" s="86">
        <v>84</v>
      </c>
      <c r="O81" s="90">
        <v>63.481086956521736</v>
      </c>
      <c r="P81" s="131" t="s">
        <v>38</v>
      </c>
      <c r="Q81" s="132" t="s">
        <v>38</v>
      </c>
      <c r="R81" s="86">
        <v>0</v>
      </c>
      <c r="S81" s="90">
        <v>0</v>
      </c>
      <c r="T81" s="135" t="s">
        <v>38</v>
      </c>
      <c r="U81" s="132" t="s">
        <v>38</v>
      </c>
      <c r="V81" s="95">
        <v>12.17391304347826</v>
      </c>
      <c r="W81" s="95">
        <v>14.763043478260869</v>
      </c>
      <c r="X81" s="857">
        <v>6.9</v>
      </c>
      <c r="Y81" s="858">
        <v>4.7</v>
      </c>
      <c r="Z81" s="858">
        <v>0.31593406593406592</v>
      </c>
      <c r="AA81" s="858">
        <v>0.21520146520146521</v>
      </c>
      <c r="AB81" s="883" t="s">
        <v>38</v>
      </c>
      <c r="AC81" s="884" t="s">
        <v>38</v>
      </c>
      <c r="AD81" s="896">
        <v>89</v>
      </c>
      <c r="AE81" s="866">
        <v>88.876755360604903</v>
      </c>
      <c r="AF81" s="897" t="s">
        <v>38</v>
      </c>
      <c r="AG81" s="898" t="s">
        <v>38</v>
      </c>
      <c r="AH81" s="865">
        <v>89</v>
      </c>
      <c r="AI81" s="862">
        <v>88.876755360604903</v>
      </c>
      <c r="AJ81" s="883" t="s">
        <v>38</v>
      </c>
      <c r="AK81" s="884" t="s">
        <v>38</v>
      </c>
      <c r="AL81" s="865">
        <v>0</v>
      </c>
      <c r="AM81" s="862">
        <v>0</v>
      </c>
      <c r="AN81" s="883" t="s">
        <v>38</v>
      </c>
      <c r="AO81" s="884" t="s">
        <v>38</v>
      </c>
      <c r="AP81" s="947">
        <v>13</v>
      </c>
      <c r="AQ81" s="948">
        <v>18.909947949064872</v>
      </c>
      <c r="AR81" s="82">
        <v>6.4</v>
      </c>
      <c r="AS81" s="83">
        <v>13.2</v>
      </c>
      <c r="AT81" s="665">
        <v>2.8985507246376812E-3</v>
      </c>
      <c r="AU81" s="665">
        <v>5.9782608695652167E-3</v>
      </c>
      <c r="AV81" s="131" t="s">
        <v>38</v>
      </c>
      <c r="AW81" s="132" t="s">
        <v>38</v>
      </c>
      <c r="AX81" s="103">
        <v>91</v>
      </c>
      <c r="AY81" s="93">
        <v>187.6875</v>
      </c>
      <c r="AZ81" s="154" t="s">
        <v>38</v>
      </c>
      <c r="BA81" s="153" t="s">
        <v>38</v>
      </c>
      <c r="BB81" s="86">
        <v>91</v>
      </c>
      <c r="BC81" s="90">
        <v>187.6875</v>
      </c>
      <c r="BD81" s="131" t="s">
        <v>38</v>
      </c>
      <c r="BE81" s="132" t="s">
        <v>38</v>
      </c>
      <c r="BF81" s="86">
        <v>0</v>
      </c>
      <c r="BG81" s="90">
        <v>0</v>
      </c>
      <c r="BH81" s="131" t="s">
        <v>38</v>
      </c>
      <c r="BI81" s="132" t="s">
        <v>38</v>
      </c>
      <c r="BJ81" s="95">
        <v>14.21875</v>
      </c>
      <c r="BK81" s="794">
        <v>14.21875</v>
      </c>
      <c r="BL81" s="82">
        <v>7</v>
      </c>
      <c r="BM81" s="83">
        <v>7</v>
      </c>
      <c r="BN81" s="665">
        <v>3.1688546853779992E-3</v>
      </c>
      <c r="BO81" s="665">
        <v>3.1688546853779992E-3</v>
      </c>
      <c r="BP81" s="131" t="s">
        <v>38</v>
      </c>
      <c r="BQ81" s="132" t="s">
        <v>38</v>
      </c>
      <c r="BR81" s="103">
        <v>70</v>
      </c>
      <c r="BS81" s="1074">
        <v>70</v>
      </c>
      <c r="BT81" s="154" t="s">
        <v>38</v>
      </c>
      <c r="BU81" s="151" t="s">
        <v>38</v>
      </c>
      <c r="BV81" s="87">
        <v>70</v>
      </c>
      <c r="BW81" s="757">
        <v>70</v>
      </c>
      <c r="BX81" s="131" t="s">
        <v>38</v>
      </c>
      <c r="BY81" s="132" t="s">
        <v>38</v>
      </c>
      <c r="BZ81" s="86">
        <v>0</v>
      </c>
      <c r="CA81" s="757"/>
      <c r="CB81" s="131" t="s">
        <v>38</v>
      </c>
      <c r="CC81" s="132" t="s">
        <v>38</v>
      </c>
      <c r="CD81" s="95">
        <v>10</v>
      </c>
      <c r="CE81" s="95">
        <v>10</v>
      </c>
      <c r="CF81" s="335">
        <f t="shared" si="36"/>
        <v>27.200000000000003</v>
      </c>
      <c r="CG81" s="973">
        <f t="shared" si="33"/>
        <v>29.2</v>
      </c>
      <c r="CH81" s="665">
        <f t="shared" si="34"/>
        <v>3.1050228310502285E-3</v>
      </c>
      <c r="CI81" s="1065">
        <f t="shared" si="34"/>
        <v>3.3333333333333331E-3</v>
      </c>
      <c r="CJ81" s="154" t="s">
        <v>38</v>
      </c>
      <c r="CK81" s="153" t="s">
        <v>38</v>
      </c>
      <c r="CL81" s="86">
        <f t="shared" si="25"/>
        <v>334</v>
      </c>
      <c r="CM81" s="96">
        <f t="shared" si="25"/>
        <v>410.0453423171266</v>
      </c>
      <c r="CN81" s="155" t="s">
        <v>38</v>
      </c>
      <c r="CO81" s="153" t="s">
        <v>38</v>
      </c>
      <c r="CP81" s="87">
        <f t="shared" si="26"/>
        <v>334</v>
      </c>
      <c r="CQ81" s="1079">
        <f t="shared" si="26"/>
        <v>410.0453423171266</v>
      </c>
      <c r="CR81" s="154" t="s">
        <v>38</v>
      </c>
      <c r="CS81" s="153" t="s">
        <v>38</v>
      </c>
      <c r="CT81" s="86">
        <f t="shared" si="27"/>
        <v>0</v>
      </c>
      <c r="CU81" s="1079">
        <f t="shared" si="27"/>
        <v>0</v>
      </c>
      <c r="CV81" s="154" t="s">
        <v>38</v>
      </c>
      <c r="CW81" s="153" t="s">
        <v>38</v>
      </c>
      <c r="CX81" s="86">
        <f t="shared" si="32"/>
        <v>12.27941176470588</v>
      </c>
      <c r="CY81" s="1089">
        <f t="shared" si="35"/>
        <v>14.042648709490637</v>
      </c>
      <c r="CZ81" s="98">
        <f t="shared" si="37"/>
        <v>1.9999999999999964</v>
      </c>
      <c r="DA81" s="634">
        <f t="shared" si="38"/>
        <v>7.3529411764705746E-2</v>
      </c>
      <c r="DB81" s="883" t="s">
        <v>38</v>
      </c>
      <c r="DC81" s="974" t="s">
        <v>38</v>
      </c>
      <c r="DD81" s="95">
        <f t="shared" si="28"/>
        <v>76.045342317126597</v>
      </c>
      <c r="DE81" s="647">
        <f t="shared" si="29"/>
        <v>0.2276806656201395</v>
      </c>
      <c r="DF81" s="154" t="s">
        <v>38</v>
      </c>
      <c r="DG81" s="153" t="s">
        <v>38</v>
      </c>
      <c r="DH81" s="95">
        <f t="shared" si="30"/>
        <v>76.045342317126597</v>
      </c>
      <c r="DI81" s="647">
        <f t="shared" si="31"/>
        <v>0.2276806656201395</v>
      </c>
      <c r="DJ81" s="131" t="s">
        <v>38</v>
      </c>
      <c r="DK81" s="132" t="s">
        <v>38</v>
      </c>
      <c r="DL81" s="138">
        <f t="shared" si="39"/>
        <v>0</v>
      </c>
      <c r="DM81" s="714">
        <v>0</v>
      </c>
      <c r="DN81" s="138" t="s">
        <v>38</v>
      </c>
      <c r="DO81" s="463" t="s">
        <v>38</v>
      </c>
      <c r="DP81" s="103">
        <f t="shared" si="40"/>
        <v>1.7632369447847562</v>
      </c>
      <c r="DQ81" s="680">
        <f t="shared" si="41"/>
        <v>0.14359294879684245</v>
      </c>
    </row>
    <row r="82" spans="1:121" x14ac:dyDescent="0.25">
      <c r="A82" s="1311"/>
      <c r="B82" s="145"/>
      <c r="C82" s="108" t="s">
        <v>42</v>
      </c>
      <c r="D82" s="82">
        <v>3.7</v>
      </c>
      <c r="E82" s="83">
        <v>0.5</v>
      </c>
      <c r="F82" s="83">
        <v>0.17137563686892079</v>
      </c>
      <c r="G82" s="83">
        <v>2.3158869847151459E-2</v>
      </c>
      <c r="H82" s="131" t="s">
        <v>38</v>
      </c>
      <c r="I82" s="132" t="s">
        <v>38</v>
      </c>
      <c r="J82" s="147">
        <v>45</v>
      </c>
      <c r="K82" s="152">
        <v>7.3840000000000003</v>
      </c>
      <c r="L82" s="154" t="s">
        <v>38</v>
      </c>
      <c r="M82" s="153" t="s">
        <v>38</v>
      </c>
      <c r="N82" s="86">
        <v>45</v>
      </c>
      <c r="O82" s="90">
        <v>7.3840000000000003</v>
      </c>
      <c r="P82" s="131" t="s">
        <v>38</v>
      </c>
      <c r="Q82" s="132" t="s">
        <v>38</v>
      </c>
      <c r="R82" s="86">
        <v>0</v>
      </c>
      <c r="S82" s="90">
        <v>0</v>
      </c>
      <c r="T82" s="135" t="s">
        <v>38</v>
      </c>
      <c r="U82" s="132" t="s">
        <v>38</v>
      </c>
      <c r="V82" s="95">
        <v>12.162162162162161</v>
      </c>
      <c r="W82" s="95">
        <v>14.768000000000001</v>
      </c>
      <c r="X82" s="857">
        <v>3.7</v>
      </c>
      <c r="Y82" s="858">
        <v>0.6</v>
      </c>
      <c r="Z82" s="858">
        <v>0.16941391941391942</v>
      </c>
      <c r="AA82" s="858">
        <v>2.5183150183150187E-2</v>
      </c>
      <c r="AB82" s="883" t="s">
        <v>38</v>
      </c>
      <c r="AC82" s="884" t="s">
        <v>38</v>
      </c>
      <c r="AD82" s="896">
        <v>49</v>
      </c>
      <c r="AE82" s="866">
        <v>14.247551244586845</v>
      </c>
      <c r="AF82" s="897" t="s">
        <v>38</v>
      </c>
      <c r="AG82" s="898" t="s">
        <v>38</v>
      </c>
      <c r="AH82" s="865">
        <v>49</v>
      </c>
      <c r="AI82" s="862">
        <v>14.247551244586845</v>
      </c>
      <c r="AJ82" s="883" t="s">
        <v>38</v>
      </c>
      <c r="AK82" s="884" t="s">
        <v>38</v>
      </c>
      <c r="AL82" s="865">
        <v>0</v>
      </c>
      <c r="AM82" s="862">
        <v>0</v>
      </c>
      <c r="AN82" s="883" t="s">
        <v>38</v>
      </c>
      <c r="AO82" s="884" t="s">
        <v>38</v>
      </c>
      <c r="AP82" s="947">
        <v>13</v>
      </c>
      <c r="AQ82" s="948">
        <v>25.904638626521535</v>
      </c>
      <c r="AR82" s="82">
        <v>3.7</v>
      </c>
      <c r="AS82" s="83">
        <v>7.6000000000000005</v>
      </c>
      <c r="AT82" s="665">
        <v>1.6757246376811596E-3</v>
      </c>
      <c r="AU82" s="665">
        <v>3.4420289855072467E-3</v>
      </c>
      <c r="AV82" s="131" t="s">
        <v>38</v>
      </c>
      <c r="AW82" s="132" t="s">
        <v>38</v>
      </c>
      <c r="AX82" s="103">
        <v>48</v>
      </c>
      <c r="AY82" s="93">
        <v>98.594594594594597</v>
      </c>
      <c r="AZ82" s="154" t="s">
        <v>38</v>
      </c>
      <c r="BA82" s="153" t="s">
        <v>38</v>
      </c>
      <c r="BB82" s="86">
        <v>48</v>
      </c>
      <c r="BC82" s="90">
        <v>98.594594594594597</v>
      </c>
      <c r="BD82" s="131" t="s">
        <v>38</v>
      </c>
      <c r="BE82" s="132" t="s">
        <v>38</v>
      </c>
      <c r="BF82" s="86">
        <v>0</v>
      </c>
      <c r="BG82" s="90">
        <v>0</v>
      </c>
      <c r="BH82" s="131" t="s">
        <v>38</v>
      </c>
      <c r="BI82" s="132" t="s">
        <v>38</v>
      </c>
      <c r="BJ82" s="95">
        <v>12.972972972972972</v>
      </c>
      <c r="BK82" s="794">
        <v>12.972972972972972</v>
      </c>
      <c r="BL82" s="82">
        <v>3.7</v>
      </c>
      <c r="BM82" s="83">
        <v>3.5</v>
      </c>
      <c r="BN82" s="665">
        <v>1.674966047985514E-3</v>
      </c>
      <c r="BO82" s="665">
        <v>1.5844273426889996E-3</v>
      </c>
      <c r="BP82" s="131" t="s">
        <v>38</v>
      </c>
      <c r="BQ82" s="132" t="s">
        <v>38</v>
      </c>
      <c r="BR82" s="103">
        <v>35</v>
      </c>
      <c r="BS82" s="1074">
        <v>33.108108108108112</v>
      </c>
      <c r="BT82" s="154" t="s">
        <v>38</v>
      </c>
      <c r="BU82" s="151" t="s">
        <v>38</v>
      </c>
      <c r="BV82" s="87">
        <v>35</v>
      </c>
      <c r="BW82" s="757">
        <v>33.108108108108112</v>
      </c>
      <c r="BX82" s="131" t="s">
        <v>38</v>
      </c>
      <c r="BY82" s="132" t="s">
        <v>38</v>
      </c>
      <c r="BZ82" s="86">
        <v>0</v>
      </c>
      <c r="CA82" s="757"/>
      <c r="CB82" s="131" t="s">
        <v>38</v>
      </c>
      <c r="CC82" s="132" t="s">
        <v>38</v>
      </c>
      <c r="CD82" s="95">
        <v>9.4594594594594597</v>
      </c>
      <c r="CE82" s="95">
        <v>9.4594594594594614</v>
      </c>
      <c r="CF82" s="335">
        <f t="shared" si="36"/>
        <v>14.8</v>
      </c>
      <c r="CG82" s="973">
        <f t="shared" si="33"/>
        <v>12.200000000000001</v>
      </c>
      <c r="CH82" s="665">
        <f t="shared" si="34"/>
        <v>1.6894977168949773E-3</v>
      </c>
      <c r="CI82" s="1065">
        <f t="shared" si="34"/>
        <v>1.3926940639269407E-3</v>
      </c>
      <c r="CJ82" s="154" t="s">
        <v>38</v>
      </c>
      <c r="CK82" s="153" t="s">
        <v>38</v>
      </c>
      <c r="CL82" s="86">
        <f t="shared" si="25"/>
        <v>177</v>
      </c>
      <c r="CM82" s="96">
        <f t="shared" si="25"/>
        <v>153.33425394728954</v>
      </c>
      <c r="CN82" s="155" t="s">
        <v>38</v>
      </c>
      <c r="CO82" s="153" t="s">
        <v>38</v>
      </c>
      <c r="CP82" s="87">
        <f t="shared" si="26"/>
        <v>177</v>
      </c>
      <c r="CQ82" s="1079">
        <f t="shared" si="26"/>
        <v>153.33425394728954</v>
      </c>
      <c r="CR82" s="154" t="s">
        <v>38</v>
      </c>
      <c r="CS82" s="153" t="s">
        <v>38</v>
      </c>
      <c r="CT82" s="86">
        <f t="shared" si="27"/>
        <v>0</v>
      </c>
      <c r="CU82" s="1079">
        <f t="shared" si="27"/>
        <v>0</v>
      </c>
      <c r="CV82" s="154" t="s">
        <v>38</v>
      </c>
      <c r="CW82" s="153" t="s">
        <v>38</v>
      </c>
      <c r="CX82" s="86">
        <f t="shared" si="32"/>
        <v>11.95945945945946</v>
      </c>
      <c r="CY82" s="1089">
        <f t="shared" si="35"/>
        <v>12.568381471089305</v>
      </c>
      <c r="CZ82" s="98">
        <f t="shared" si="37"/>
        <v>-2.5999999999999996</v>
      </c>
      <c r="DA82" s="634">
        <f t="shared" si="38"/>
        <v>-0.17567567567567563</v>
      </c>
      <c r="DB82" s="883" t="s">
        <v>38</v>
      </c>
      <c r="DC82" s="974" t="s">
        <v>38</v>
      </c>
      <c r="DD82" s="95">
        <f t="shared" si="28"/>
        <v>-23.66574605271046</v>
      </c>
      <c r="DE82" s="647">
        <f t="shared" si="29"/>
        <v>-0.13370477995881616</v>
      </c>
      <c r="DF82" s="154" t="s">
        <v>38</v>
      </c>
      <c r="DG82" s="153" t="s">
        <v>38</v>
      </c>
      <c r="DH82" s="95">
        <f t="shared" si="30"/>
        <v>-23.66574605271046</v>
      </c>
      <c r="DI82" s="647">
        <f t="shared" si="31"/>
        <v>-0.13370477995881616</v>
      </c>
      <c r="DJ82" s="131" t="s">
        <v>38</v>
      </c>
      <c r="DK82" s="132" t="s">
        <v>38</v>
      </c>
      <c r="DL82" s="138">
        <f t="shared" si="39"/>
        <v>0</v>
      </c>
      <c r="DM82" s="714">
        <v>0</v>
      </c>
      <c r="DN82" s="138" t="s">
        <v>38</v>
      </c>
      <c r="DO82" s="463" t="s">
        <v>38</v>
      </c>
      <c r="DP82" s="103">
        <f t="shared" si="40"/>
        <v>0.60892201162984527</v>
      </c>
      <c r="DQ82" s="680">
        <f t="shared" si="41"/>
        <v>5.0915512836845818E-2</v>
      </c>
    </row>
    <row r="83" spans="1:121" x14ac:dyDescent="0.25">
      <c r="A83" s="1311"/>
      <c r="B83" s="145"/>
      <c r="C83" s="108" t="s">
        <v>43</v>
      </c>
      <c r="D83" s="82">
        <v>0.6</v>
      </c>
      <c r="E83" s="83">
        <v>1.7</v>
      </c>
      <c r="F83" s="83">
        <v>2.779064381658175E-2</v>
      </c>
      <c r="G83" s="83">
        <v>7.874015748031496E-2</v>
      </c>
      <c r="H83" s="131" t="s">
        <v>38</v>
      </c>
      <c r="I83" s="132" t="s">
        <v>38</v>
      </c>
      <c r="J83" s="147">
        <v>0</v>
      </c>
      <c r="K83" s="152">
        <v>0</v>
      </c>
      <c r="L83" s="154" t="s">
        <v>38</v>
      </c>
      <c r="M83" s="153" t="s">
        <v>38</v>
      </c>
      <c r="N83" s="86">
        <v>0</v>
      </c>
      <c r="O83" s="90">
        <v>0</v>
      </c>
      <c r="P83" s="131" t="s">
        <v>38</v>
      </c>
      <c r="Q83" s="132" t="s">
        <v>38</v>
      </c>
      <c r="R83" s="86">
        <v>0</v>
      </c>
      <c r="S83" s="90">
        <v>0</v>
      </c>
      <c r="T83" s="135" t="s">
        <v>38</v>
      </c>
      <c r="U83" s="132" t="s">
        <v>38</v>
      </c>
      <c r="V83" s="95">
        <v>0</v>
      </c>
      <c r="W83" s="95">
        <v>0</v>
      </c>
      <c r="X83" s="857">
        <v>0.5</v>
      </c>
      <c r="Y83" s="858">
        <v>0.6</v>
      </c>
      <c r="Z83" s="858">
        <v>2.2893772893772892E-2</v>
      </c>
      <c r="AA83" s="858">
        <v>2.7472527472527472E-2</v>
      </c>
      <c r="AB83" s="883" t="s">
        <v>38</v>
      </c>
      <c r="AC83" s="884" t="s">
        <v>38</v>
      </c>
      <c r="AD83" s="896">
        <v>0</v>
      </c>
      <c r="AE83" s="866">
        <v>0</v>
      </c>
      <c r="AF83" s="897" t="s">
        <v>38</v>
      </c>
      <c r="AG83" s="898" t="s">
        <v>38</v>
      </c>
      <c r="AH83" s="865">
        <v>0</v>
      </c>
      <c r="AI83" s="862">
        <v>0</v>
      </c>
      <c r="AJ83" s="883" t="s">
        <v>38</v>
      </c>
      <c r="AK83" s="884" t="s">
        <v>38</v>
      </c>
      <c r="AL83" s="865">
        <v>0</v>
      </c>
      <c r="AM83" s="862">
        <v>0</v>
      </c>
      <c r="AN83" s="883" t="s">
        <v>38</v>
      </c>
      <c r="AO83" s="884" t="s">
        <v>38</v>
      </c>
      <c r="AP83" s="947">
        <v>0</v>
      </c>
      <c r="AQ83" s="948">
        <v>0</v>
      </c>
      <c r="AR83" s="82">
        <v>0.5</v>
      </c>
      <c r="AS83" s="83">
        <v>0.5</v>
      </c>
      <c r="AT83" s="665">
        <v>2.2644927536231884E-4</v>
      </c>
      <c r="AU83" s="665">
        <v>2.2644927536231884E-4</v>
      </c>
      <c r="AV83" s="131" t="s">
        <v>38</v>
      </c>
      <c r="AW83" s="132" t="s">
        <v>38</v>
      </c>
      <c r="AX83" s="103">
        <v>0</v>
      </c>
      <c r="AY83" s="93">
        <v>0</v>
      </c>
      <c r="AZ83" s="154" t="s">
        <v>38</v>
      </c>
      <c r="BA83" s="153" t="s">
        <v>38</v>
      </c>
      <c r="BB83" s="86">
        <v>0</v>
      </c>
      <c r="BC83" s="90">
        <v>0</v>
      </c>
      <c r="BD83" s="131" t="s">
        <v>38</v>
      </c>
      <c r="BE83" s="132" t="s">
        <v>38</v>
      </c>
      <c r="BF83" s="86">
        <v>0</v>
      </c>
      <c r="BG83" s="90">
        <v>0</v>
      </c>
      <c r="BH83" s="131" t="s">
        <v>38</v>
      </c>
      <c r="BI83" s="132" t="s">
        <v>38</v>
      </c>
      <c r="BJ83" s="95">
        <v>0</v>
      </c>
      <c r="BK83" s="794">
        <v>0</v>
      </c>
      <c r="BL83" s="82">
        <v>0.5</v>
      </c>
      <c r="BM83" s="83">
        <v>0.5</v>
      </c>
      <c r="BN83" s="665">
        <v>2.2634676324128565E-4</v>
      </c>
      <c r="BO83" s="665">
        <v>2.2634676324128565E-4</v>
      </c>
      <c r="BP83" s="131" t="s">
        <v>38</v>
      </c>
      <c r="BQ83" s="132" t="s">
        <v>38</v>
      </c>
      <c r="BR83" s="103">
        <v>0</v>
      </c>
      <c r="BS83" s="1074">
        <v>0</v>
      </c>
      <c r="BT83" s="154" t="s">
        <v>38</v>
      </c>
      <c r="BU83" s="151" t="s">
        <v>38</v>
      </c>
      <c r="BV83" s="87">
        <v>0</v>
      </c>
      <c r="BW83" s="757">
        <v>0</v>
      </c>
      <c r="BX83" s="131" t="s">
        <v>38</v>
      </c>
      <c r="BY83" s="132" t="s">
        <v>38</v>
      </c>
      <c r="BZ83" s="86">
        <v>0</v>
      </c>
      <c r="CA83" s="757"/>
      <c r="CB83" s="131" t="s">
        <v>38</v>
      </c>
      <c r="CC83" s="132" t="s">
        <v>38</v>
      </c>
      <c r="CD83" s="95">
        <v>0</v>
      </c>
      <c r="CE83" s="95">
        <v>0</v>
      </c>
      <c r="CF83" s="335">
        <f t="shared" si="36"/>
        <v>2.1</v>
      </c>
      <c r="CG83" s="973">
        <f t="shared" si="33"/>
        <v>3.3</v>
      </c>
      <c r="CH83" s="665">
        <f t="shared" si="34"/>
        <v>2.397260273972603E-4</v>
      </c>
      <c r="CI83" s="1065">
        <f t="shared" si="34"/>
        <v>3.7671232876712325E-4</v>
      </c>
      <c r="CJ83" s="154" t="s">
        <v>38</v>
      </c>
      <c r="CK83" s="153" t="s">
        <v>38</v>
      </c>
      <c r="CL83" s="86">
        <f t="shared" si="25"/>
        <v>0</v>
      </c>
      <c r="CM83" s="96">
        <f t="shared" si="25"/>
        <v>0</v>
      </c>
      <c r="CN83" s="155" t="s">
        <v>38</v>
      </c>
      <c r="CO83" s="153" t="s">
        <v>38</v>
      </c>
      <c r="CP83" s="87">
        <f t="shared" si="26"/>
        <v>0</v>
      </c>
      <c r="CQ83" s="1079">
        <f t="shared" si="26"/>
        <v>0</v>
      </c>
      <c r="CR83" s="154" t="s">
        <v>38</v>
      </c>
      <c r="CS83" s="153" t="s">
        <v>38</v>
      </c>
      <c r="CT83" s="86">
        <f t="shared" si="27"/>
        <v>0</v>
      </c>
      <c r="CU83" s="1079">
        <f t="shared" si="27"/>
        <v>0</v>
      </c>
      <c r="CV83" s="154" t="s">
        <v>38</v>
      </c>
      <c r="CW83" s="153" t="s">
        <v>38</v>
      </c>
      <c r="CX83" s="86">
        <f t="shared" si="32"/>
        <v>0</v>
      </c>
      <c r="CY83" s="1089">
        <f t="shared" si="35"/>
        <v>0</v>
      </c>
      <c r="CZ83" s="98">
        <f t="shared" si="37"/>
        <v>1.1999999999999997</v>
      </c>
      <c r="DA83" s="634">
        <f t="shared" si="38"/>
        <v>0.57142857142857129</v>
      </c>
      <c r="DB83" s="883" t="s">
        <v>38</v>
      </c>
      <c r="DC83" s="974" t="s">
        <v>38</v>
      </c>
      <c r="DD83" s="95">
        <f t="shared" si="28"/>
        <v>0</v>
      </c>
      <c r="DE83" s="647">
        <v>0</v>
      </c>
      <c r="DF83" s="154" t="s">
        <v>38</v>
      </c>
      <c r="DG83" s="153" t="s">
        <v>38</v>
      </c>
      <c r="DH83" s="95">
        <f t="shared" si="30"/>
        <v>0</v>
      </c>
      <c r="DI83" s="647">
        <v>0</v>
      </c>
      <c r="DJ83" s="131" t="s">
        <v>38</v>
      </c>
      <c r="DK83" s="132" t="s">
        <v>38</v>
      </c>
      <c r="DL83" s="138">
        <f t="shared" si="39"/>
        <v>0</v>
      </c>
      <c r="DM83" s="714">
        <v>0</v>
      </c>
      <c r="DN83" s="138" t="s">
        <v>38</v>
      </c>
      <c r="DO83" s="463" t="s">
        <v>38</v>
      </c>
      <c r="DP83" s="103">
        <f t="shared" si="40"/>
        <v>0</v>
      </c>
      <c r="DQ83" s="680">
        <v>0</v>
      </c>
    </row>
    <row r="84" spans="1:121" x14ac:dyDescent="0.25">
      <c r="A84" s="1311"/>
      <c r="B84" s="1315" t="s">
        <v>65</v>
      </c>
      <c r="C84" s="1316"/>
      <c r="D84" s="319">
        <v>24.900000000000002</v>
      </c>
      <c r="E84" s="320">
        <v>33.9</v>
      </c>
      <c r="F84" s="320">
        <v>0.22892552105838984</v>
      </c>
      <c r="G84" s="320">
        <v>0.31130223839453092</v>
      </c>
      <c r="H84" s="321" t="s">
        <v>38</v>
      </c>
      <c r="I84" s="322" t="s">
        <v>38</v>
      </c>
      <c r="J84" s="323">
        <v>298</v>
      </c>
      <c r="K84" s="324">
        <v>486.10849070013148</v>
      </c>
      <c r="L84" s="325" t="s">
        <v>38</v>
      </c>
      <c r="M84" s="326" t="s">
        <v>38</v>
      </c>
      <c r="N84" s="360">
        <v>298</v>
      </c>
      <c r="O84" s="361">
        <v>486.10849070013148</v>
      </c>
      <c r="P84" s="321" t="s">
        <v>38</v>
      </c>
      <c r="Q84" s="322" t="s">
        <v>38</v>
      </c>
      <c r="R84" s="360">
        <v>0</v>
      </c>
      <c r="S84" s="361">
        <v>0</v>
      </c>
      <c r="T84" s="624" t="s">
        <v>38</v>
      </c>
      <c r="U84" s="322" t="s">
        <v>38</v>
      </c>
      <c r="V84" s="328">
        <v>11.967871485943775</v>
      </c>
      <c r="W84" s="328">
        <v>14.339483501478805</v>
      </c>
      <c r="X84" s="936">
        <v>25.099999999999998</v>
      </c>
      <c r="Y84" s="937">
        <v>27.8</v>
      </c>
      <c r="Z84" s="937">
        <v>0.228662008399457</v>
      </c>
      <c r="AA84" s="937">
        <v>0.2524930848740719</v>
      </c>
      <c r="AB84" s="938" t="s">
        <v>38</v>
      </c>
      <c r="AC84" s="939" t="s">
        <v>38</v>
      </c>
      <c r="AD84" s="940">
        <v>319</v>
      </c>
      <c r="AE84" s="937">
        <v>496</v>
      </c>
      <c r="AF84" s="941" t="s">
        <v>38</v>
      </c>
      <c r="AG84" s="942" t="s">
        <v>38</v>
      </c>
      <c r="AH84" s="962">
        <v>319</v>
      </c>
      <c r="AI84" s="937">
        <v>496</v>
      </c>
      <c r="AJ84" s="938" t="s">
        <v>38</v>
      </c>
      <c r="AK84" s="939" t="s">
        <v>38</v>
      </c>
      <c r="AL84" s="962">
        <v>0</v>
      </c>
      <c r="AM84" s="963">
        <v>0</v>
      </c>
      <c r="AN84" s="938" t="s">
        <v>38</v>
      </c>
      <c r="AO84" s="939" t="s">
        <v>38</v>
      </c>
      <c r="AP84" s="945">
        <v>13</v>
      </c>
      <c r="AQ84" s="946">
        <v>17.873873873873876</v>
      </c>
      <c r="AR84" s="319">
        <v>24.8</v>
      </c>
      <c r="AS84" s="320">
        <v>4.2899999999999991</v>
      </c>
      <c r="AT84" s="653">
        <v>2.2358658119889289E-3</v>
      </c>
      <c r="AU84" s="653">
        <v>3.8676872312227837E-4</v>
      </c>
      <c r="AV84" s="321" t="s">
        <v>38</v>
      </c>
      <c r="AW84" s="322" t="s">
        <v>38</v>
      </c>
      <c r="AX84" s="329">
        <v>320</v>
      </c>
      <c r="AY84" s="327">
        <v>49.511821106821102</v>
      </c>
      <c r="AZ84" s="325" t="s">
        <v>38</v>
      </c>
      <c r="BA84" s="817" t="s">
        <v>38</v>
      </c>
      <c r="BB84" s="776">
        <v>320</v>
      </c>
      <c r="BC84" s="361">
        <v>49.511821106821102</v>
      </c>
      <c r="BD84" s="321" t="s">
        <v>38</v>
      </c>
      <c r="BE84" s="322" t="s">
        <v>38</v>
      </c>
      <c r="BF84" s="360">
        <v>0</v>
      </c>
      <c r="BG84" s="361">
        <v>0</v>
      </c>
      <c r="BH84" s="321" t="s">
        <v>38</v>
      </c>
      <c r="BI84" s="322" t="s">
        <v>38</v>
      </c>
      <c r="BJ84" s="328">
        <v>12.903225806451612</v>
      </c>
      <c r="BK84" s="832">
        <v>11.541217041217042</v>
      </c>
      <c r="BL84" s="319">
        <v>26.200000000000003</v>
      </c>
      <c r="BM84" s="320">
        <v>24.800000000000004</v>
      </c>
      <c r="BN84" s="653">
        <v>2.3483225627190353E-3</v>
      </c>
      <c r="BO84" s="653">
        <v>2.222839677688247E-3</v>
      </c>
      <c r="BP84" s="321" t="s">
        <v>38</v>
      </c>
      <c r="BQ84" s="322" t="s">
        <v>38</v>
      </c>
      <c r="BR84" s="329">
        <v>259.5</v>
      </c>
      <c r="BS84" s="1073">
        <v>245.62746478873237</v>
      </c>
      <c r="BT84" s="325" t="s">
        <v>38</v>
      </c>
      <c r="BU84" s="322" t="s">
        <v>38</v>
      </c>
      <c r="BV84" s="776">
        <v>259.5</v>
      </c>
      <c r="BW84" s="1114">
        <v>245.62746478873237</v>
      </c>
      <c r="BX84" s="321" t="s">
        <v>38</v>
      </c>
      <c r="BY84" s="322" t="s">
        <v>38</v>
      </c>
      <c r="BZ84" s="360">
        <v>0</v>
      </c>
      <c r="CA84" s="1114"/>
      <c r="CB84" s="321" t="s">
        <v>38</v>
      </c>
      <c r="CC84" s="322" t="s">
        <v>38</v>
      </c>
      <c r="CD84" s="328">
        <v>9.9045801526717554</v>
      </c>
      <c r="CE84" s="328">
        <v>9.9043332576101744</v>
      </c>
      <c r="CF84" s="362">
        <f t="shared" si="36"/>
        <v>101</v>
      </c>
      <c r="CG84" s="1162">
        <f t="shared" si="33"/>
        <v>90.789999999999992</v>
      </c>
      <c r="CH84" s="799">
        <f>CF84/44102.6</f>
        <v>2.2901144150231506E-3</v>
      </c>
      <c r="CI84" s="1064">
        <f>CG84/44102.6</f>
        <v>2.0586087895044735E-3</v>
      </c>
      <c r="CJ84" s="325" t="s">
        <v>38</v>
      </c>
      <c r="CK84" s="326" t="s">
        <v>38</v>
      </c>
      <c r="CL84" s="360">
        <f t="shared" si="25"/>
        <v>1196.5</v>
      </c>
      <c r="CM84" s="363">
        <f t="shared" si="25"/>
        <v>1277.2477765956851</v>
      </c>
      <c r="CN84" s="332" t="s">
        <v>38</v>
      </c>
      <c r="CO84" s="326" t="s">
        <v>38</v>
      </c>
      <c r="CP84" s="364">
        <f t="shared" si="26"/>
        <v>1196.5</v>
      </c>
      <c r="CQ84" s="1083">
        <f t="shared" si="26"/>
        <v>1277.2477765956851</v>
      </c>
      <c r="CR84" s="325" t="s">
        <v>38</v>
      </c>
      <c r="CS84" s="326" t="s">
        <v>38</v>
      </c>
      <c r="CT84" s="360">
        <f t="shared" si="27"/>
        <v>0</v>
      </c>
      <c r="CU84" s="1083">
        <f t="shared" si="27"/>
        <v>0</v>
      </c>
      <c r="CV84" s="325" t="s">
        <v>38</v>
      </c>
      <c r="CW84" s="326" t="s">
        <v>38</v>
      </c>
      <c r="CX84" s="360">
        <f t="shared" si="32"/>
        <v>11.846534653465346</v>
      </c>
      <c r="CY84" s="1097">
        <f t="shared" si="35"/>
        <v>14.068154825373776</v>
      </c>
      <c r="CZ84" s="365">
        <f t="shared" si="37"/>
        <v>-10.210000000000008</v>
      </c>
      <c r="DA84" s="642">
        <f t="shared" si="38"/>
        <v>-0.10108910891089117</v>
      </c>
      <c r="DB84" s="941" t="s">
        <v>38</v>
      </c>
      <c r="DC84" s="1046" t="s">
        <v>38</v>
      </c>
      <c r="DD84" s="328">
        <f t="shared" si="28"/>
        <v>80.747776595685082</v>
      </c>
      <c r="DE84" s="653">
        <f t="shared" si="29"/>
        <v>6.7486649891922337E-2</v>
      </c>
      <c r="DF84" s="325" t="s">
        <v>38</v>
      </c>
      <c r="DG84" s="326" t="s">
        <v>38</v>
      </c>
      <c r="DH84" s="328">
        <f t="shared" si="30"/>
        <v>80.747776595685082</v>
      </c>
      <c r="DI84" s="653">
        <f t="shared" si="31"/>
        <v>6.7486649891922337E-2</v>
      </c>
      <c r="DJ84" s="321" t="s">
        <v>38</v>
      </c>
      <c r="DK84" s="322" t="s">
        <v>38</v>
      </c>
      <c r="DL84" s="325">
        <f t="shared" si="39"/>
        <v>0</v>
      </c>
      <c r="DM84" s="770">
        <v>0</v>
      </c>
      <c r="DN84" s="325" t="s">
        <v>38</v>
      </c>
      <c r="DO84" s="745" t="s">
        <v>38</v>
      </c>
      <c r="DP84" s="366">
        <f t="shared" si="40"/>
        <v>2.2216201719084303</v>
      </c>
      <c r="DQ84" s="688">
        <f t="shared" si="41"/>
        <v>0.18753333670100417</v>
      </c>
    </row>
    <row r="85" spans="1:121" x14ac:dyDescent="0.25">
      <c r="A85" s="1311"/>
      <c r="B85" s="145"/>
      <c r="C85" s="108" t="s">
        <v>39</v>
      </c>
      <c r="D85" s="82">
        <v>6.7</v>
      </c>
      <c r="E85" s="83">
        <v>6.5</v>
      </c>
      <c r="F85" s="83">
        <v>0.31032885595182957</v>
      </c>
      <c r="G85" s="83">
        <v>0.30150995831403432</v>
      </c>
      <c r="H85" s="131" t="s">
        <v>38</v>
      </c>
      <c r="I85" s="132" t="s">
        <v>38</v>
      </c>
      <c r="J85" s="147">
        <v>84</v>
      </c>
      <c r="K85" s="152">
        <v>96.501964912280712</v>
      </c>
      <c r="L85" s="154" t="s">
        <v>38</v>
      </c>
      <c r="M85" s="153" t="s">
        <v>38</v>
      </c>
      <c r="N85" s="147">
        <v>84</v>
      </c>
      <c r="O85" s="90">
        <v>96.501964912280712</v>
      </c>
      <c r="P85" s="131" t="s">
        <v>38</v>
      </c>
      <c r="Q85" s="132" t="s">
        <v>38</v>
      </c>
      <c r="R85" s="147">
        <v>0</v>
      </c>
      <c r="S85" s="93">
        <v>0</v>
      </c>
      <c r="T85" s="135" t="s">
        <v>38</v>
      </c>
      <c r="U85" s="132" t="s">
        <v>38</v>
      </c>
      <c r="V85" s="95">
        <v>12.53731343283582</v>
      </c>
      <c r="W85" s="95">
        <v>14.846456140350879</v>
      </c>
      <c r="X85" s="857">
        <v>6.9</v>
      </c>
      <c r="Y85" s="858">
        <v>6</v>
      </c>
      <c r="Z85" s="858">
        <v>0.31593406593406592</v>
      </c>
      <c r="AA85" s="858">
        <v>0.27472527472527475</v>
      </c>
      <c r="AB85" s="883" t="s">
        <v>38</v>
      </c>
      <c r="AC85" s="884" t="s">
        <v>38</v>
      </c>
      <c r="AD85" s="896">
        <v>89</v>
      </c>
      <c r="AE85" s="866">
        <v>107</v>
      </c>
      <c r="AF85" s="897" t="s">
        <v>38</v>
      </c>
      <c r="AG85" s="898" t="s">
        <v>38</v>
      </c>
      <c r="AH85" s="892">
        <v>89</v>
      </c>
      <c r="AI85" s="862">
        <v>107</v>
      </c>
      <c r="AJ85" s="883" t="s">
        <v>38</v>
      </c>
      <c r="AK85" s="884" t="s">
        <v>38</v>
      </c>
      <c r="AL85" s="892">
        <v>0</v>
      </c>
      <c r="AM85" s="866">
        <v>0</v>
      </c>
      <c r="AN85" s="883" t="s">
        <v>38</v>
      </c>
      <c r="AO85" s="884" t="s">
        <v>38</v>
      </c>
      <c r="AP85" s="947">
        <v>13</v>
      </c>
      <c r="AQ85" s="948">
        <v>17.833333333333332</v>
      </c>
      <c r="AR85" s="82">
        <v>7</v>
      </c>
      <c r="AS85" s="83">
        <v>1.39</v>
      </c>
      <c r="AT85" s="665">
        <v>3.170289855072464E-3</v>
      </c>
      <c r="AU85" s="665">
        <v>6.2952898550724631E-4</v>
      </c>
      <c r="AV85" s="131" t="s">
        <v>38</v>
      </c>
      <c r="AW85" s="132" t="s">
        <v>38</v>
      </c>
      <c r="AX85" s="103">
        <v>89</v>
      </c>
      <c r="AY85" s="93">
        <v>17.67285714285714</v>
      </c>
      <c r="AZ85" s="154" t="s">
        <v>38</v>
      </c>
      <c r="BA85" s="153" t="s">
        <v>38</v>
      </c>
      <c r="BB85" s="147">
        <v>89</v>
      </c>
      <c r="BC85" s="90">
        <v>17.67285714285714</v>
      </c>
      <c r="BD85" s="131" t="s">
        <v>38</v>
      </c>
      <c r="BE85" s="132" t="s">
        <v>38</v>
      </c>
      <c r="BF85" s="147">
        <v>0</v>
      </c>
      <c r="BG85" s="93">
        <v>0</v>
      </c>
      <c r="BH85" s="131" t="s">
        <v>38</v>
      </c>
      <c r="BI85" s="132" t="s">
        <v>38</v>
      </c>
      <c r="BJ85" s="95">
        <v>12.714285714285714</v>
      </c>
      <c r="BK85" s="794">
        <v>12.714285714285714</v>
      </c>
      <c r="BL85" s="82">
        <v>7.1</v>
      </c>
      <c r="BM85" s="83">
        <v>6</v>
      </c>
      <c r="BN85" s="665">
        <v>3.2141240380262562E-3</v>
      </c>
      <c r="BO85" s="665">
        <v>2.716161158895428E-3</v>
      </c>
      <c r="BP85" s="131" t="s">
        <v>38</v>
      </c>
      <c r="BQ85" s="132" t="s">
        <v>38</v>
      </c>
      <c r="BR85" s="103">
        <v>70.5</v>
      </c>
      <c r="BS85" s="1074">
        <v>59.577464788732392</v>
      </c>
      <c r="BT85" s="154" t="s">
        <v>38</v>
      </c>
      <c r="BU85" s="151" t="s">
        <v>38</v>
      </c>
      <c r="BV85" s="152">
        <v>70.5</v>
      </c>
      <c r="BW85" s="757">
        <v>59.577464788732392</v>
      </c>
      <c r="BX85" s="131" t="s">
        <v>38</v>
      </c>
      <c r="BY85" s="132" t="s">
        <v>38</v>
      </c>
      <c r="BZ85" s="147">
        <v>0</v>
      </c>
      <c r="CA85" s="1109"/>
      <c r="CB85" s="131" t="s">
        <v>38</v>
      </c>
      <c r="CC85" s="132" t="s">
        <v>38</v>
      </c>
      <c r="CD85" s="95">
        <v>9.929577464788732</v>
      </c>
      <c r="CE85" s="95">
        <v>9.929577464788732</v>
      </c>
      <c r="CF85" s="94">
        <f t="shared" si="36"/>
        <v>27.7</v>
      </c>
      <c r="CG85" s="972">
        <f t="shared" si="33"/>
        <v>19.89</v>
      </c>
      <c r="CH85" s="665">
        <f t="shared" si="34"/>
        <v>3.1621004566210046E-3</v>
      </c>
      <c r="CI85" s="1065">
        <f t="shared" si="34"/>
        <v>2.2705479452054794E-3</v>
      </c>
      <c r="CJ85" s="154" t="s">
        <v>38</v>
      </c>
      <c r="CK85" s="153" t="s">
        <v>38</v>
      </c>
      <c r="CL85" s="86">
        <f t="shared" si="25"/>
        <v>332.5</v>
      </c>
      <c r="CM85" s="96">
        <f t="shared" si="25"/>
        <v>280.75228684387025</v>
      </c>
      <c r="CN85" s="155" t="s">
        <v>38</v>
      </c>
      <c r="CO85" s="153" t="s">
        <v>38</v>
      </c>
      <c r="CP85" s="87">
        <f t="shared" si="26"/>
        <v>332.5</v>
      </c>
      <c r="CQ85" s="1079">
        <f t="shared" si="26"/>
        <v>280.75228684387025</v>
      </c>
      <c r="CR85" s="154" t="s">
        <v>38</v>
      </c>
      <c r="CS85" s="153" t="s">
        <v>38</v>
      </c>
      <c r="CT85" s="86">
        <f t="shared" si="27"/>
        <v>0</v>
      </c>
      <c r="CU85" s="1079">
        <f t="shared" si="27"/>
        <v>0</v>
      </c>
      <c r="CV85" s="154" t="s">
        <v>38</v>
      </c>
      <c r="CW85" s="153" t="s">
        <v>38</v>
      </c>
      <c r="CX85" s="86">
        <f t="shared" si="32"/>
        <v>12.003610108303249</v>
      </c>
      <c r="CY85" s="1089">
        <f t="shared" si="35"/>
        <v>14.115248207333849</v>
      </c>
      <c r="CZ85" s="98">
        <f t="shared" si="37"/>
        <v>-7.8099999999999987</v>
      </c>
      <c r="DA85" s="634">
        <f t="shared" si="38"/>
        <v>-0.28194945848375447</v>
      </c>
      <c r="DB85" s="886" t="s">
        <v>38</v>
      </c>
      <c r="DC85" s="995" t="s">
        <v>38</v>
      </c>
      <c r="DD85" s="95">
        <f t="shared" si="28"/>
        <v>-51.747713156129748</v>
      </c>
      <c r="DE85" s="647">
        <f t="shared" si="29"/>
        <v>-0.15563222001843532</v>
      </c>
      <c r="DF85" s="154" t="s">
        <v>38</v>
      </c>
      <c r="DG85" s="153" t="s">
        <v>38</v>
      </c>
      <c r="DH85" s="95">
        <f t="shared" si="30"/>
        <v>-51.747713156129748</v>
      </c>
      <c r="DI85" s="647">
        <f t="shared" si="31"/>
        <v>-0.15563222001843532</v>
      </c>
      <c r="DJ85" s="131" t="s">
        <v>38</v>
      </c>
      <c r="DK85" s="132" t="s">
        <v>38</v>
      </c>
      <c r="DL85" s="138">
        <f t="shared" si="39"/>
        <v>0</v>
      </c>
      <c r="DM85" s="714">
        <v>0</v>
      </c>
      <c r="DN85" s="138" t="s">
        <v>38</v>
      </c>
      <c r="DO85" s="463" t="s">
        <v>38</v>
      </c>
      <c r="DP85" s="103">
        <f t="shared" si="40"/>
        <v>2.1116380990305998</v>
      </c>
      <c r="DQ85" s="680">
        <f t="shared" si="41"/>
        <v>0.17591691832525599</v>
      </c>
    </row>
    <row r="86" spans="1:121" x14ac:dyDescent="0.25">
      <c r="A86" s="1311"/>
      <c r="B86" s="107"/>
      <c r="C86" s="108" t="s">
        <v>40</v>
      </c>
      <c r="D86" s="82">
        <v>7</v>
      </c>
      <c r="E86" s="83">
        <v>10</v>
      </c>
      <c r="F86" s="83">
        <v>0.32422417786012042</v>
      </c>
      <c r="G86" s="83">
        <v>0.46691987031032883</v>
      </c>
      <c r="H86" s="131" t="s">
        <v>38</v>
      </c>
      <c r="I86" s="132" t="s">
        <v>38</v>
      </c>
      <c r="J86" s="147">
        <v>85</v>
      </c>
      <c r="K86" s="152">
        <v>148.37364709219858</v>
      </c>
      <c r="L86" s="154" t="s">
        <v>38</v>
      </c>
      <c r="M86" s="153" t="s">
        <v>38</v>
      </c>
      <c r="N86" s="86">
        <v>85</v>
      </c>
      <c r="O86" s="90">
        <v>148.37364709219858</v>
      </c>
      <c r="P86" s="131" t="s">
        <v>38</v>
      </c>
      <c r="Q86" s="132" t="s">
        <v>38</v>
      </c>
      <c r="R86" s="86">
        <v>0</v>
      </c>
      <c r="S86" s="93">
        <v>0</v>
      </c>
      <c r="T86" s="135" t="s">
        <v>38</v>
      </c>
      <c r="U86" s="132" t="s">
        <v>38</v>
      </c>
      <c r="V86" s="95">
        <v>12.142857142857142</v>
      </c>
      <c r="W86" s="95">
        <v>14.837364709219859</v>
      </c>
      <c r="X86" s="857">
        <v>7.1</v>
      </c>
      <c r="Y86" s="858">
        <v>5.3</v>
      </c>
      <c r="Z86" s="858">
        <v>0.32509157509157505</v>
      </c>
      <c r="AA86" s="858">
        <v>0.24267399267399267</v>
      </c>
      <c r="AB86" s="883" t="s">
        <v>38</v>
      </c>
      <c r="AC86" s="884" t="s">
        <v>38</v>
      </c>
      <c r="AD86" s="896">
        <v>92</v>
      </c>
      <c r="AE86" s="866">
        <v>95</v>
      </c>
      <c r="AF86" s="897" t="s">
        <v>38</v>
      </c>
      <c r="AG86" s="898" t="s">
        <v>38</v>
      </c>
      <c r="AH86" s="865">
        <v>92</v>
      </c>
      <c r="AI86" s="862">
        <v>95</v>
      </c>
      <c r="AJ86" s="883" t="s">
        <v>38</v>
      </c>
      <c r="AK86" s="884" t="s">
        <v>38</v>
      </c>
      <c r="AL86" s="865">
        <v>0</v>
      </c>
      <c r="AM86" s="866">
        <v>0</v>
      </c>
      <c r="AN86" s="883" t="s">
        <v>38</v>
      </c>
      <c r="AO86" s="884" t="s">
        <v>38</v>
      </c>
      <c r="AP86" s="947">
        <v>13</v>
      </c>
      <c r="AQ86" s="948">
        <v>17.924528301886792</v>
      </c>
      <c r="AR86" s="82">
        <v>7.2</v>
      </c>
      <c r="AS86" s="83">
        <v>1.5</v>
      </c>
      <c r="AT86" s="665">
        <v>3.2608695652173916E-3</v>
      </c>
      <c r="AU86" s="665">
        <v>6.793478260869565E-4</v>
      </c>
      <c r="AV86" s="131" t="s">
        <v>38</v>
      </c>
      <c r="AW86" s="132" t="s">
        <v>38</v>
      </c>
      <c r="AX86" s="103">
        <v>92</v>
      </c>
      <c r="AY86" s="93">
        <v>19.166666666666664</v>
      </c>
      <c r="AZ86" s="154" t="s">
        <v>38</v>
      </c>
      <c r="BA86" s="153" t="s">
        <v>38</v>
      </c>
      <c r="BB86" s="86">
        <v>92</v>
      </c>
      <c r="BC86" s="90">
        <v>19.166666666666664</v>
      </c>
      <c r="BD86" s="131" t="s">
        <v>38</v>
      </c>
      <c r="BE86" s="132" t="s">
        <v>38</v>
      </c>
      <c r="BF86" s="86">
        <v>0</v>
      </c>
      <c r="BG86" s="93">
        <v>0</v>
      </c>
      <c r="BH86" s="131" t="s">
        <v>38</v>
      </c>
      <c r="BI86" s="132" t="s">
        <v>38</v>
      </c>
      <c r="BJ86" s="95">
        <v>12.777777777777777</v>
      </c>
      <c r="BK86" s="794">
        <v>12.777777777777777</v>
      </c>
      <c r="BL86" s="82">
        <v>7.1000000000000005</v>
      </c>
      <c r="BM86" s="83">
        <v>7.1</v>
      </c>
      <c r="BN86" s="665">
        <v>3.2141240380262562E-3</v>
      </c>
      <c r="BO86" s="665">
        <v>3.2141240380262562E-3</v>
      </c>
      <c r="BP86" s="131" t="s">
        <v>38</v>
      </c>
      <c r="BQ86" s="132" t="s">
        <v>38</v>
      </c>
      <c r="BR86" s="103">
        <v>73</v>
      </c>
      <c r="BS86" s="1074">
        <v>73</v>
      </c>
      <c r="BT86" s="154" t="s">
        <v>38</v>
      </c>
      <c r="BU86" s="151" t="s">
        <v>38</v>
      </c>
      <c r="BV86" s="87">
        <v>73</v>
      </c>
      <c r="BW86" s="757">
        <v>73</v>
      </c>
      <c r="BX86" s="131" t="s">
        <v>38</v>
      </c>
      <c r="BY86" s="132" t="s">
        <v>38</v>
      </c>
      <c r="BZ86" s="86">
        <v>0</v>
      </c>
      <c r="CA86" s="1109"/>
      <c r="CB86" s="131" t="s">
        <v>38</v>
      </c>
      <c r="CC86" s="132" t="s">
        <v>38</v>
      </c>
      <c r="CD86" s="95">
        <v>10.28169014084507</v>
      </c>
      <c r="CE86" s="95">
        <v>10.281690140845072</v>
      </c>
      <c r="CF86" s="94">
        <f t="shared" si="36"/>
        <v>28.4</v>
      </c>
      <c r="CG86" s="972">
        <f t="shared" si="33"/>
        <v>23.9</v>
      </c>
      <c r="CH86" s="665">
        <f t="shared" si="34"/>
        <v>3.2420091324200911E-3</v>
      </c>
      <c r="CI86" s="1065">
        <f t="shared" si="34"/>
        <v>2.7283105022831047E-3</v>
      </c>
      <c r="CJ86" s="154" t="s">
        <v>38</v>
      </c>
      <c r="CK86" s="153" t="s">
        <v>38</v>
      </c>
      <c r="CL86" s="86">
        <f t="shared" si="25"/>
        <v>342</v>
      </c>
      <c r="CM86" s="96">
        <f t="shared" si="25"/>
        <v>335.54031375886524</v>
      </c>
      <c r="CN86" s="155" t="s">
        <v>38</v>
      </c>
      <c r="CO86" s="153" t="s">
        <v>38</v>
      </c>
      <c r="CP86" s="87">
        <f t="shared" si="26"/>
        <v>342</v>
      </c>
      <c r="CQ86" s="1079">
        <f t="shared" si="26"/>
        <v>335.54031375886524</v>
      </c>
      <c r="CR86" s="154" t="s">
        <v>38</v>
      </c>
      <c r="CS86" s="153" t="s">
        <v>38</v>
      </c>
      <c r="CT86" s="86">
        <f t="shared" si="27"/>
        <v>0</v>
      </c>
      <c r="CU86" s="1079">
        <f t="shared" si="27"/>
        <v>0</v>
      </c>
      <c r="CV86" s="154" t="s">
        <v>38</v>
      </c>
      <c r="CW86" s="153" t="s">
        <v>38</v>
      </c>
      <c r="CX86" s="86">
        <f t="shared" si="32"/>
        <v>12.042253521126762</v>
      </c>
      <c r="CY86" s="1089">
        <f t="shared" si="35"/>
        <v>14.039343671919049</v>
      </c>
      <c r="CZ86" s="98">
        <f t="shared" si="37"/>
        <v>-4.5</v>
      </c>
      <c r="DA86" s="634">
        <f t="shared" si="38"/>
        <v>-0.15845070422535212</v>
      </c>
      <c r="DB86" s="886" t="s">
        <v>38</v>
      </c>
      <c r="DC86" s="995" t="s">
        <v>38</v>
      </c>
      <c r="DD86" s="95">
        <f t="shared" si="28"/>
        <v>-6.4596862411347615</v>
      </c>
      <c r="DE86" s="647">
        <f t="shared" si="29"/>
        <v>-1.8887971465306321E-2</v>
      </c>
      <c r="DF86" s="154" t="s">
        <v>38</v>
      </c>
      <c r="DG86" s="153" t="s">
        <v>38</v>
      </c>
      <c r="DH86" s="95">
        <f t="shared" si="30"/>
        <v>-6.4596862411347615</v>
      </c>
      <c r="DI86" s="647">
        <f t="shared" si="31"/>
        <v>-1.8887971465306321E-2</v>
      </c>
      <c r="DJ86" s="131" t="s">
        <v>38</v>
      </c>
      <c r="DK86" s="132" t="s">
        <v>38</v>
      </c>
      <c r="DL86" s="138">
        <f t="shared" si="39"/>
        <v>0</v>
      </c>
      <c r="DM86" s="714">
        <v>0</v>
      </c>
      <c r="DN86" s="138" t="s">
        <v>38</v>
      </c>
      <c r="DO86" s="463" t="s">
        <v>38</v>
      </c>
      <c r="DP86" s="103">
        <f t="shared" si="40"/>
        <v>1.9970901507922871</v>
      </c>
      <c r="DQ86" s="680">
        <f t="shared" si="41"/>
        <v>0.16584023474415482</v>
      </c>
    </row>
    <row r="87" spans="1:121" x14ac:dyDescent="0.25">
      <c r="A87" s="1311"/>
      <c r="B87" s="107"/>
      <c r="C87" s="108" t="s">
        <v>41</v>
      </c>
      <c r="D87" s="82">
        <v>6.9</v>
      </c>
      <c r="E87" s="83">
        <v>9.5</v>
      </c>
      <c r="F87" s="83">
        <v>0.3195924038906901</v>
      </c>
      <c r="G87" s="83">
        <v>0.43645206113941637</v>
      </c>
      <c r="H87" s="131" t="s">
        <v>38</v>
      </c>
      <c r="I87" s="132" t="s">
        <v>38</v>
      </c>
      <c r="J87" s="147">
        <v>84</v>
      </c>
      <c r="K87" s="152">
        <v>139.11215869565217</v>
      </c>
      <c r="L87" s="154" t="s">
        <v>38</v>
      </c>
      <c r="M87" s="153" t="s">
        <v>38</v>
      </c>
      <c r="N87" s="86">
        <v>84</v>
      </c>
      <c r="O87" s="90">
        <v>139.11215869565217</v>
      </c>
      <c r="P87" s="131" t="s">
        <v>38</v>
      </c>
      <c r="Q87" s="132" t="s">
        <v>38</v>
      </c>
      <c r="R87" s="86">
        <v>0</v>
      </c>
      <c r="S87" s="90">
        <v>0</v>
      </c>
      <c r="T87" s="135" t="s">
        <v>38</v>
      </c>
      <c r="U87" s="132" t="s">
        <v>38</v>
      </c>
      <c r="V87" s="95">
        <v>12.17391304347826</v>
      </c>
      <c r="W87" s="95">
        <v>14.643385125858122</v>
      </c>
      <c r="X87" s="857">
        <v>6.9</v>
      </c>
      <c r="Y87" s="858">
        <v>9.1</v>
      </c>
      <c r="Z87" s="858">
        <v>0.31593406593406592</v>
      </c>
      <c r="AA87" s="858">
        <v>0.41666666666666669</v>
      </c>
      <c r="AB87" s="883" t="s">
        <v>38</v>
      </c>
      <c r="AC87" s="884" t="s">
        <v>38</v>
      </c>
      <c r="AD87" s="896">
        <v>89</v>
      </c>
      <c r="AE87" s="866">
        <v>163</v>
      </c>
      <c r="AF87" s="897" t="s">
        <v>38</v>
      </c>
      <c r="AG87" s="898" t="s">
        <v>38</v>
      </c>
      <c r="AH87" s="865">
        <v>89</v>
      </c>
      <c r="AI87" s="862">
        <v>163</v>
      </c>
      <c r="AJ87" s="883" t="s">
        <v>38</v>
      </c>
      <c r="AK87" s="884" t="s">
        <v>38</v>
      </c>
      <c r="AL87" s="865">
        <v>0</v>
      </c>
      <c r="AM87" s="862">
        <v>0</v>
      </c>
      <c r="AN87" s="883" t="s">
        <v>38</v>
      </c>
      <c r="AO87" s="884" t="s">
        <v>38</v>
      </c>
      <c r="AP87" s="947">
        <v>13</v>
      </c>
      <c r="AQ87" s="948">
        <v>17.912087912087912</v>
      </c>
      <c r="AR87" s="82">
        <v>6.4</v>
      </c>
      <c r="AS87" s="83">
        <v>0.8</v>
      </c>
      <c r="AT87" s="665">
        <v>2.8985507246376812E-3</v>
      </c>
      <c r="AU87" s="665">
        <v>3.6231884057971015E-4</v>
      </c>
      <c r="AV87" s="131" t="s">
        <v>38</v>
      </c>
      <c r="AW87" s="132" t="s">
        <v>38</v>
      </c>
      <c r="AX87" s="103">
        <v>91</v>
      </c>
      <c r="AY87" s="93">
        <v>11.375</v>
      </c>
      <c r="AZ87" s="154" t="s">
        <v>38</v>
      </c>
      <c r="BA87" s="153" t="s">
        <v>38</v>
      </c>
      <c r="BB87" s="86">
        <v>91</v>
      </c>
      <c r="BC87" s="90">
        <v>11.375</v>
      </c>
      <c r="BD87" s="131" t="s">
        <v>38</v>
      </c>
      <c r="BE87" s="132" t="s">
        <v>38</v>
      </c>
      <c r="BF87" s="86">
        <v>0</v>
      </c>
      <c r="BG87" s="90">
        <v>0</v>
      </c>
      <c r="BH87" s="131" t="s">
        <v>38</v>
      </c>
      <c r="BI87" s="132" t="s">
        <v>38</v>
      </c>
      <c r="BJ87" s="95">
        <v>14.21875</v>
      </c>
      <c r="BK87" s="794">
        <v>14.21875</v>
      </c>
      <c r="BL87" s="82">
        <v>7.4</v>
      </c>
      <c r="BM87" s="83">
        <v>7</v>
      </c>
      <c r="BN87" s="665">
        <v>3.3499320959710279E-3</v>
      </c>
      <c r="BO87" s="665">
        <v>3.1688546853779992E-3</v>
      </c>
      <c r="BP87" s="131" t="s">
        <v>38</v>
      </c>
      <c r="BQ87" s="132" t="s">
        <v>38</v>
      </c>
      <c r="BR87" s="103">
        <v>74</v>
      </c>
      <c r="BS87" s="1074">
        <v>70</v>
      </c>
      <c r="BT87" s="154" t="s">
        <v>38</v>
      </c>
      <c r="BU87" s="151" t="s">
        <v>38</v>
      </c>
      <c r="BV87" s="87">
        <v>74</v>
      </c>
      <c r="BW87" s="757">
        <v>70</v>
      </c>
      <c r="BX87" s="131" t="s">
        <v>38</v>
      </c>
      <c r="BY87" s="132" t="s">
        <v>38</v>
      </c>
      <c r="BZ87" s="86">
        <v>0</v>
      </c>
      <c r="CA87" s="757"/>
      <c r="CB87" s="131" t="s">
        <v>38</v>
      </c>
      <c r="CC87" s="132" t="s">
        <v>38</v>
      </c>
      <c r="CD87" s="95">
        <v>10</v>
      </c>
      <c r="CE87" s="95">
        <v>10</v>
      </c>
      <c r="CF87" s="94">
        <f t="shared" si="36"/>
        <v>27.6</v>
      </c>
      <c r="CG87" s="972">
        <f t="shared" si="33"/>
        <v>26.4</v>
      </c>
      <c r="CH87" s="665">
        <f t="shared" si="34"/>
        <v>3.1506849315068495E-3</v>
      </c>
      <c r="CI87" s="1065">
        <f t="shared" si="34"/>
        <v>3.013698630136986E-3</v>
      </c>
      <c r="CJ87" s="154" t="s">
        <v>38</v>
      </c>
      <c r="CK87" s="153" t="s">
        <v>38</v>
      </c>
      <c r="CL87" s="86">
        <f t="shared" si="25"/>
        <v>338</v>
      </c>
      <c r="CM87" s="96">
        <f t="shared" si="25"/>
        <v>383.48715869565217</v>
      </c>
      <c r="CN87" s="155" t="s">
        <v>38</v>
      </c>
      <c r="CO87" s="153" t="s">
        <v>38</v>
      </c>
      <c r="CP87" s="87">
        <f t="shared" si="26"/>
        <v>338</v>
      </c>
      <c r="CQ87" s="1079">
        <f t="shared" si="26"/>
        <v>383.48715869565217</v>
      </c>
      <c r="CR87" s="154" t="s">
        <v>38</v>
      </c>
      <c r="CS87" s="153" t="s">
        <v>38</v>
      </c>
      <c r="CT87" s="86">
        <f t="shared" si="27"/>
        <v>0</v>
      </c>
      <c r="CU87" s="1079">
        <f t="shared" si="27"/>
        <v>0</v>
      </c>
      <c r="CV87" s="154" t="s">
        <v>38</v>
      </c>
      <c r="CW87" s="153" t="s">
        <v>38</v>
      </c>
      <c r="CX87" s="86">
        <f t="shared" si="32"/>
        <v>12.246376811594203</v>
      </c>
      <c r="CY87" s="1089">
        <f t="shared" si="35"/>
        <v>14.526028738471673</v>
      </c>
      <c r="CZ87" s="98">
        <f t="shared" si="37"/>
        <v>-1.2000000000000028</v>
      </c>
      <c r="DA87" s="634">
        <f t="shared" si="38"/>
        <v>-4.347826086956532E-2</v>
      </c>
      <c r="DB87" s="886" t="s">
        <v>38</v>
      </c>
      <c r="DC87" s="995" t="s">
        <v>38</v>
      </c>
      <c r="DD87" s="95">
        <f t="shared" si="28"/>
        <v>45.48715869565217</v>
      </c>
      <c r="DE87" s="647">
        <f t="shared" si="29"/>
        <v>0.13457739259068691</v>
      </c>
      <c r="DF87" s="154" t="s">
        <v>38</v>
      </c>
      <c r="DG87" s="153" t="s">
        <v>38</v>
      </c>
      <c r="DH87" s="95">
        <f t="shared" si="30"/>
        <v>45.48715869565217</v>
      </c>
      <c r="DI87" s="647">
        <f t="shared" si="31"/>
        <v>0.13457739259068691</v>
      </c>
      <c r="DJ87" s="131" t="s">
        <v>38</v>
      </c>
      <c r="DK87" s="132" t="s">
        <v>38</v>
      </c>
      <c r="DL87" s="138">
        <f t="shared" si="39"/>
        <v>0</v>
      </c>
      <c r="DM87" s="714">
        <v>0</v>
      </c>
      <c r="DN87" s="138" t="s">
        <v>38</v>
      </c>
      <c r="DO87" s="463" t="s">
        <v>38</v>
      </c>
      <c r="DP87" s="103">
        <f t="shared" si="40"/>
        <v>2.2796519268774702</v>
      </c>
      <c r="DQ87" s="680">
        <f t="shared" si="41"/>
        <v>0.18614909225389992</v>
      </c>
    </row>
    <row r="88" spans="1:121" x14ac:dyDescent="0.25">
      <c r="A88" s="1311"/>
      <c r="B88" s="139"/>
      <c r="C88" s="81" t="s">
        <v>42</v>
      </c>
      <c r="D88" s="82">
        <v>3.7</v>
      </c>
      <c r="E88" s="83">
        <v>7</v>
      </c>
      <c r="F88" s="83">
        <v>0.17137563686892079</v>
      </c>
      <c r="G88" s="83">
        <v>0.32028716998610468</v>
      </c>
      <c r="H88" s="131" t="s">
        <v>38</v>
      </c>
      <c r="I88" s="132" t="s">
        <v>38</v>
      </c>
      <c r="J88" s="147">
        <v>45</v>
      </c>
      <c r="K88" s="152">
        <v>102.12072000000001</v>
      </c>
      <c r="L88" s="154" t="s">
        <v>38</v>
      </c>
      <c r="M88" s="153" t="s">
        <v>38</v>
      </c>
      <c r="N88" s="86">
        <v>45</v>
      </c>
      <c r="O88" s="90">
        <v>102.12072000000001</v>
      </c>
      <c r="P88" s="131" t="s">
        <v>38</v>
      </c>
      <c r="Q88" s="132" t="s">
        <v>38</v>
      </c>
      <c r="R88" s="86">
        <v>0</v>
      </c>
      <c r="S88" s="90">
        <v>0</v>
      </c>
      <c r="T88" s="135" t="s">
        <v>38</v>
      </c>
      <c r="U88" s="132" t="s">
        <v>38</v>
      </c>
      <c r="V88" s="95">
        <v>12.162162162162161</v>
      </c>
      <c r="W88" s="95">
        <v>14.588674285714287</v>
      </c>
      <c r="X88" s="857">
        <v>3.7</v>
      </c>
      <c r="Y88" s="858">
        <v>6.9</v>
      </c>
      <c r="Z88" s="858">
        <v>0.16941391941391942</v>
      </c>
      <c r="AA88" s="858">
        <v>0.3182234432234432</v>
      </c>
      <c r="AB88" s="883" t="s">
        <v>38</v>
      </c>
      <c r="AC88" s="884" t="s">
        <v>38</v>
      </c>
      <c r="AD88" s="896">
        <v>49</v>
      </c>
      <c r="AE88" s="866">
        <v>124</v>
      </c>
      <c r="AF88" s="897" t="s">
        <v>38</v>
      </c>
      <c r="AG88" s="898" t="s">
        <v>38</v>
      </c>
      <c r="AH88" s="865">
        <v>49</v>
      </c>
      <c r="AI88" s="862">
        <v>124</v>
      </c>
      <c r="AJ88" s="883" t="s">
        <v>38</v>
      </c>
      <c r="AK88" s="884" t="s">
        <v>38</v>
      </c>
      <c r="AL88" s="865">
        <v>0</v>
      </c>
      <c r="AM88" s="862">
        <v>0</v>
      </c>
      <c r="AN88" s="883" t="s">
        <v>38</v>
      </c>
      <c r="AO88" s="884" t="s">
        <v>38</v>
      </c>
      <c r="AP88" s="947">
        <v>13</v>
      </c>
      <c r="AQ88" s="948">
        <v>17.841726618705035</v>
      </c>
      <c r="AR88" s="82">
        <v>3.7</v>
      </c>
      <c r="AS88" s="83">
        <v>0.1</v>
      </c>
      <c r="AT88" s="665">
        <v>1.6757246376811596E-3</v>
      </c>
      <c r="AU88" s="665">
        <v>4.5289855072463769E-5</v>
      </c>
      <c r="AV88" s="131" t="s">
        <v>38</v>
      </c>
      <c r="AW88" s="132" t="s">
        <v>38</v>
      </c>
      <c r="AX88" s="103">
        <v>48</v>
      </c>
      <c r="AY88" s="93">
        <v>1.2972972972972974</v>
      </c>
      <c r="AZ88" s="154" t="s">
        <v>38</v>
      </c>
      <c r="BA88" s="153" t="s">
        <v>38</v>
      </c>
      <c r="BB88" s="86">
        <v>48</v>
      </c>
      <c r="BC88" s="90">
        <v>1.2972972972972974</v>
      </c>
      <c r="BD88" s="131" t="s">
        <v>38</v>
      </c>
      <c r="BE88" s="132" t="s">
        <v>38</v>
      </c>
      <c r="BF88" s="86">
        <v>0</v>
      </c>
      <c r="BG88" s="90">
        <v>0</v>
      </c>
      <c r="BH88" s="131" t="s">
        <v>38</v>
      </c>
      <c r="BI88" s="132" t="s">
        <v>38</v>
      </c>
      <c r="BJ88" s="95">
        <v>12.972972972972972</v>
      </c>
      <c r="BK88" s="794">
        <v>12.972972972972974</v>
      </c>
      <c r="BL88" s="82">
        <v>4</v>
      </c>
      <c r="BM88" s="83">
        <v>4.0999999999999996</v>
      </c>
      <c r="BN88" s="665">
        <v>1.8107741059302852E-3</v>
      </c>
      <c r="BO88" s="665">
        <v>1.8560434585785423E-3</v>
      </c>
      <c r="BP88" s="131" t="s">
        <v>38</v>
      </c>
      <c r="BQ88" s="132" t="s">
        <v>38</v>
      </c>
      <c r="BR88" s="103">
        <v>42</v>
      </c>
      <c r="BS88" s="1074">
        <v>43.05</v>
      </c>
      <c r="BT88" s="154" t="s">
        <v>38</v>
      </c>
      <c r="BU88" s="151" t="s">
        <v>38</v>
      </c>
      <c r="BV88" s="87">
        <v>42</v>
      </c>
      <c r="BW88" s="757">
        <v>43.05</v>
      </c>
      <c r="BX88" s="131" t="s">
        <v>38</v>
      </c>
      <c r="BY88" s="132" t="s">
        <v>38</v>
      </c>
      <c r="BZ88" s="86">
        <v>0</v>
      </c>
      <c r="CA88" s="757"/>
      <c r="CB88" s="131" t="s">
        <v>38</v>
      </c>
      <c r="CC88" s="132" t="s">
        <v>38</v>
      </c>
      <c r="CD88" s="95">
        <v>10.5</v>
      </c>
      <c r="CE88" s="95">
        <v>10.5</v>
      </c>
      <c r="CF88" s="818">
        <f t="shared" si="36"/>
        <v>15.100000000000001</v>
      </c>
      <c r="CG88" s="972">
        <f t="shared" si="33"/>
        <v>18.100000000000001</v>
      </c>
      <c r="CH88" s="665">
        <f t="shared" si="34"/>
        <v>1.7237442922374432E-3</v>
      </c>
      <c r="CI88" s="1065">
        <f t="shared" si="34"/>
        <v>2.0662100456621006E-3</v>
      </c>
      <c r="CJ88" s="154" t="s">
        <v>38</v>
      </c>
      <c r="CK88" s="153" t="s">
        <v>38</v>
      </c>
      <c r="CL88" s="86">
        <f t="shared" si="25"/>
        <v>184</v>
      </c>
      <c r="CM88" s="96">
        <f t="shared" si="25"/>
        <v>270.46801729729731</v>
      </c>
      <c r="CN88" s="155" t="s">
        <v>38</v>
      </c>
      <c r="CO88" s="153" t="s">
        <v>38</v>
      </c>
      <c r="CP88" s="87">
        <f t="shared" si="26"/>
        <v>184</v>
      </c>
      <c r="CQ88" s="1079">
        <f t="shared" si="26"/>
        <v>270.46801729729731</v>
      </c>
      <c r="CR88" s="154" t="s">
        <v>38</v>
      </c>
      <c r="CS88" s="153" t="s">
        <v>38</v>
      </c>
      <c r="CT88" s="86">
        <f t="shared" si="27"/>
        <v>0</v>
      </c>
      <c r="CU88" s="1079">
        <f t="shared" si="27"/>
        <v>0</v>
      </c>
      <c r="CV88" s="154" t="s">
        <v>38</v>
      </c>
      <c r="CW88" s="153" t="s">
        <v>38</v>
      </c>
      <c r="CX88" s="86">
        <f t="shared" si="32"/>
        <v>12.185430463576157</v>
      </c>
      <c r="CY88" s="1089">
        <f t="shared" si="35"/>
        <v>14.942984381066148</v>
      </c>
      <c r="CZ88" s="98">
        <f t="shared" si="37"/>
        <v>3</v>
      </c>
      <c r="DA88" s="634">
        <f t="shared" si="38"/>
        <v>0.19867549668874171</v>
      </c>
      <c r="DB88" s="886" t="s">
        <v>38</v>
      </c>
      <c r="DC88" s="995" t="s">
        <v>38</v>
      </c>
      <c r="DD88" s="95">
        <f t="shared" si="28"/>
        <v>86.468017297297308</v>
      </c>
      <c r="DE88" s="647">
        <f t="shared" si="29"/>
        <v>0.46993487661574623</v>
      </c>
      <c r="DF88" s="154" t="s">
        <v>38</v>
      </c>
      <c r="DG88" s="153" t="s">
        <v>38</v>
      </c>
      <c r="DH88" s="95">
        <f t="shared" si="30"/>
        <v>86.468017297297308</v>
      </c>
      <c r="DI88" s="647">
        <f t="shared" si="31"/>
        <v>0.46993487661574623</v>
      </c>
      <c r="DJ88" s="131" t="s">
        <v>38</v>
      </c>
      <c r="DK88" s="132" t="s">
        <v>38</v>
      </c>
      <c r="DL88" s="138">
        <f t="shared" si="39"/>
        <v>0</v>
      </c>
      <c r="DM88" s="714">
        <v>0</v>
      </c>
      <c r="DN88" s="138" t="s">
        <v>38</v>
      </c>
      <c r="DO88" s="463" t="s">
        <v>38</v>
      </c>
      <c r="DP88" s="103">
        <f t="shared" si="40"/>
        <v>2.7575539174899912</v>
      </c>
      <c r="DQ88" s="680">
        <f t="shared" si="41"/>
        <v>0.22629926170705911</v>
      </c>
    </row>
    <row r="89" spans="1:121" x14ac:dyDescent="0.25">
      <c r="A89" s="1314"/>
      <c r="B89" s="337"/>
      <c r="C89" s="338" t="s">
        <v>43</v>
      </c>
      <c r="D89" s="339">
        <v>0.6</v>
      </c>
      <c r="E89" s="83">
        <v>1</v>
      </c>
      <c r="F89" s="340">
        <v>2.779064381658175E-2</v>
      </c>
      <c r="G89" s="340">
        <v>4.4001852709587772E-2</v>
      </c>
      <c r="H89" s="341" t="s">
        <v>38</v>
      </c>
      <c r="I89" s="342" t="s">
        <v>38</v>
      </c>
      <c r="J89" s="343">
        <v>0</v>
      </c>
      <c r="K89" s="344">
        <v>0</v>
      </c>
      <c r="L89" s="154" t="s">
        <v>38</v>
      </c>
      <c r="M89" s="153" t="s">
        <v>38</v>
      </c>
      <c r="N89" s="347">
        <v>0</v>
      </c>
      <c r="O89" s="349">
        <v>0</v>
      </c>
      <c r="P89" s="341" t="s">
        <v>38</v>
      </c>
      <c r="Q89" s="342" t="s">
        <v>38</v>
      </c>
      <c r="R89" s="347">
        <v>0</v>
      </c>
      <c r="S89" s="349">
        <v>0</v>
      </c>
      <c r="T89" s="625" t="s">
        <v>38</v>
      </c>
      <c r="U89" s="342" t="s">
        <v>38</v>
      </c>
      <c r="V89" s="347">
        <v>0</v>
      </c>
      <c r="W89" s="350">
        <v>0</v>
      </c>
      <c r="X89" s="949">
        <v>0.5</v>
      </c>
      <c r="Y89" s="858">
        <v>0.4</v>
      </c>
      <c r="Z89" s="950">
        <v>2.2893772893772892E-2</v>
      </c>
      <c r="AA89" s="950">
        <v>1.8315018315018316E-2</v>
      </c>
      <c r="AB89" s="951" t="s">
        <v>38</v>
      </c>
      <c r="AC89" s="952" t="s">
        <v>38</v>
      </c>
      <c r="AD89" s="953">
        <v>0</v>
      </c>
      <c r="AE89" s="954">
        <v>7</v>
      </c>
      <c r="AF89" s="897" t="s">
        <v>38</v>
      </c>
      <c r="AG89" s="898" t="s">
        <v>38</v>
      </c>
      <c r="AH89" s="957">
        <v>0</v>
      </c>
      <c r="AI89" s="959">
        <v>7</v>
      </c>
      <c r="AJ89" s="951" t="s">
        <v>38</v>
      </c>
      <c r="AK89" s="952" t="s">
        <v>38</v>
      </c>
      <c r="AL89" s="957">
        <v>0</v>
      </c>
      <c r="AM89" s="959">
        <v>0</v>
      </c>
      <c r="AN89" s="951" t="s">
        <v>38</v>
      </c>
      <c r="AO89" s="952" t="s">
        <v>38</v>
      </c>
      <c r="AP89" s="957">
        <v>0</v>
      </c>
      <c r="AQ89" s="960">
        <v>17.5</v>
      </c>
      <c r="AR89" s="339">
        <v>0.5</v>
      </c>
      <c r="AS89" s="83">
        <v>0.5</v>
      </c>
      <c r="AT89" s="654">
        <v>2.2644927536231884E-4</v>
      </c>
      <c r="AU89" s="654">
        <v>2.2644927536231884E-4</v>
      </c>
      <c r="AV89" s="341" t="s">
        <v>38</v>
      </c>
      <c r="AW89" s="342" t="s">
        <v>38</v>
      </c>
      <c r="AX89" s="351">
        <v>0</v>
      </c>
      <c r="AY89" s="352">
        <v>0</v>
      </c>
      <c r="AZ89" s="154" t="s">
        <v>38</v>
      </c>
      <c r="BA89" s="153" t="s">
        <v>38</v>
      </c>
      <c r="BB89" s="347">
        <v>0</v>
      </c>
      <c r="BC89" s="349">
        <v>0</v>
      </c>
      <c r="BD89" s="341" t="s">
        <v>38</v>
      </c>
      <c r="BE89" s="342" t="s">
        <v>38</v>
      </c>
      <c r="BF89" s="347">
        <v>0</v>
      </c>
      <c r="BG89" s="349">
        <v>0</v>
      </c>
      <c r="BH89" s="341" t="s">
        <v>38</v>
      </c>
      <c r="BI89" s="342" t="s">
        <v>38</v>
      </c>
      <c r="BJ89" s="347">
        <v>0</v>
      </c>
      <c r="BK89" s="833">
        <v>0</v>
      </c>
      <c r="BL89" s="339">
        <v>0.60000000000000009</v>
      </c>
      <c r="BM89" s="83">
        <v>0.6</v>
      </c>
      <c r="BN89" s="654">
        <v>2.7161611588954283E-4</v>
      </c>
      <c r="BO89" s="654">
        <v>2.7161611588954278E-4</v>
      </c>
      <c r="BP89" s="341" t="s">
        <v>38</v>
      </c>
      <c r="BQ89" s="342" t="s">
        <v>38</v>
      </c>
      <c r="BR89" s="351">
        <v>0</v>
      </c>
      <c r="BS89" s="1075">
        <v>0</v>
      </c>
      <c r="BT89" s="154" t="s">
        <v>38</v>
      </c>
      <c r="BU89" s="151" t="s">
        <v>38</v>
      </c>
      <c r="BV89" s="356">
        <v>0</v>
      </c>
      <c r="BW89" s="1186">
        <v>0</v>
      </c>
      <c r="BX89" s="341" t="s">
        <v>38</v>
      </c>
      <c r="BY89" s="342" t="s">
        <v>38</v>
      </c>
      <c r="BZ89" s="347">
        <v>0</v>
      </c>
      <c r="CA89" s="1113"/>
      <c r="CB89" s="341" t="s">
        <v>38</v>
      </c>
      <c r="CC89" s="342" t="s">
        <v>38</v>
      </c>
      <c r="CD89" s="347">
        <v>0</v>
      </c>
      <c r="CE89" s="350">
        <v>0</v>
      </c>
      <c r="CF89" s="220">
        <f t="shared" si="36"/>
        <v>2.2000000000000002</v>
      </c>
      <c r="CG89" s="1163">
        <f t="shared" si="33"/>
        <v>2.5</v>
      </c>
      <c r="CH89" s="654">
        <f t="shared" si="34"/>
        <v>2.5114155251141555E-4</v>
      </c>
      <c r="CI89" s="1067">
        <f t="shared" si="34"/>
        <v>2.8538812785388126E-4</v>
      </c>
      <c r="CJ89" s="154" t="s">
        <v>38</v>
      </c>
      <c r="CK89" s="153" t="s">
        <v>38</v>
      </c>
      <c r="CL89" s="347">
        <f t="shared" si="25"/>
        <v>0</v>
      </c>
      <c r="CM89" s="354">
        <f t="shared" si="25"/>
        <v>7</v>
      </c>
      <c r="CN89" s="155" t="s">
        <v>38</v>
      </c>
      <c r="CO89" s="153" t="s">
        <v>38</v>
      </c>
      <c r="CP89" s="356">
        <f t="shared" si="26"/>
        <v>0</v>
      </c>
      <c r="CQ89" s="1080">
        <f t="shared" si="26"/>
        <v>7</v>
      </c>
      <c r="CR89" s="154" t="s">
        <v>38</v>
      </c>
      <c r="CS89" s="153" t="s">
        <v>38</v>
      </c>
      <c r="CT89" s="347">
        <f t="shared" si="27"/>
        <v>0</v>
      </c>
      <c r="CU89" s="1080">
        <f t="shared" si="27"/>
        <v>0</v>
      </c>
      <c r="CV89" s="154" t="s">
        <v>38</v>
      </c>
      <c r="CW89" s="153" t="s">
        <v>38</v>
      </c>
      <c r="CX89" s="347">
        <f t="shared" si="32"/>
        <v>0</v>
      </c>
      <c r="CY89" s="1096">
        <f t="shared" si="35"/>
        <v>2.8</v>
      </c>
      <c r="CZ89" s="357">
        <f t="shared" si="37"/>
        <v>0.29999999999999982</v>
      </c>
      <c r="DA89" s="643">
        <f t="shared" si="38"/>
        <v>0.13636363636363627</v>
      </c>
      <c r="DB89" s="1047" t="s">
        <v>38</v>
      </c>
      <c r="DC89" s="1048" t="s">
        <v>38</v>
      </c>
      <c r="DD89" s="796">
        <f t="shared" si="28"/>
        <v>7</v>
      </c>
      <c r="DE89" s="660">
        <v>0</v>
      </c>
      <c r="DF89" s="154" t="s">
        <v>38</v>
      </c>
      <c r="DG89" s="153" t="s">
        <v>38</v>
      </c>
      <c r="DH89" s="95">
        <f t="shared" ref="DH89" si="42">CQ89-CP89</f>
        <v>7</v>
      </c>
      <c r="DI89" s="647">
        <v>0</v>
      </c>
      <c r="DJ89" s="341" t="s">
        <v>38</v>
      </c>
      <c r="DK89" s="342" t="s">
        <v>38</v>
      </c>
      <c r="DL89" s="341">
        <f t="shared" si="39"/>
        <v>0</v>
      </c>
      <c r="DM89" s="342">
        <v>0</v>
      </c>
      <c r="DN89" s="367" t="s">
        <v>38</v>
      </c>
      <c r="DO89" s="481" t="s">
        <v>38</v>
      </c>
      <c r="DP89" s="351">
        <f t="shared" si="40"/>
        <v>2.8</v>
      </c>
      <c r="DQ89" s="687">
        <v>0</v>
      </c>
    </row>
    <row r="90" spans="1:121" ht="15.75" thickBot="1" x14ac:dyDescent="0.3">
      <c r="A90" s="369" t="s">
        <v>66</v>
      </c>
      <c r="B90" s="370" t="s">
        <v>67</v>
      </c>
      <c r="C90" s="371"/>
      <c r="D90" s="372" t="s">
        <v>38</v>
      </c>
      <c r="E90" s="373" t="s">
        <v>38</v>
      </c>
      <c r="F90" s="374" t="s">
        <v>38</v>
      </c>
      <c r="G90" s="375" t="s">
        <v>38</v>
      </c>
      <c r="H90" s="376" t="s">
        <v>38</v>
      </c>
      <c r="I90" s="377" t="s">
        <v>38</v>
      </c>
      <c r="J90" s="378">
        <v>510029</v>
      </c>
      <c r="K90" s="379">
        <v>516519.14358499303</v>
      </c>
      <c r="L90" s="380" t="s">
        <v>38</v>
      </c>
      <c r="M90" s="381" t="s">
        <v>38</v>
      </c>
      <c r="N90" s="382">
        <v>510029</v>
      </c>
      <c r="O90" s="383">
        <v>516519.14358499303</v>
      </c>
      <c r="P90" s="376" t="s">
        <v>38</v>
      </c>
      <c r="Q90" s="377" t="s">
        <v>38</v>
      </c>
      <c r="R90" s="384">
        <v>0</v>
      </c>
      <c r="S90" s="383">
        <v>0</v>
      </c>
      <c r="T90" s="626" t="s">
        <v>38</v>
      </c>
      <c r="U90" s="377" t="s">
        <v>38</v>
      </c>
      <c r="V90" s="385" t="s">
        <v>38</v>
      </c>
      <c r="W90" s="100" t="s">
        <v>38</v>
      </c>
      <c r="X90" s="964" t="s">
        <v>38</v>
      </c>
      <c r="Y90" s="965" t="s">
        <v>38</v>
      </c>
      <c r="Z90" s="966" t="s">
        <v>38</v>
      </c>
      <c r="AA90" s="967" t="s">
        <v>38</v>
      </c>
      <c r="AB90" s="376" t="s">
        <v>38</v>
      </c>
      <c r="AC90" s="377" t="s">
        <v>38</v>
      </c>
      <c r="AD90" s="378">
        <v>510028.7</v>
      </c>
      <c r="AE90" s="386">
        <v>517474</v>
      </c>
      <c r="AF90" s="380" t="s">
        <v>38</v>
      </c>
      <c r="AG90" s="381" t="s">
        <v>38</v>
      </c>
      <c r="AH90" s="382">
        <v>510028.7</v>
      </c>
      <c r="AI90" s="383">
        <v>517474</v>
      </c>
      <c r="AJ90" s="376" t="s">
        <v>38</v>
      </c>
      <c r="AK90" s="377" t="s">
        <v>38</v>
      </c>
      <c r="AL90" s="384">
        <v>0</v>
      </c>
      <c r="AM90" s="383">
        <v>0</v>
      </c>
      <c r="AN90" s="376" t="s">
        <v>38</v>
      </c>
      <c r="AO90" s="377" t="s">
        <v>38</v>
      </c>
      <c r="AP90" s="968" t="s">
        <v>38</v>
      </c>
      <c r="AQ90" s="969" t="s">
        <v>38</v>
      </c>
      <c r="AR90" s="372" t="s">
        <v>38</v>
      </c>
      <c r="AS90" s="373" t="s">
        <v>38</v>
      </c>
      <c r="AT90" s="374" t="s">
        <v>38</v>
      </c>
      <c r="AU90" s="375" t="s">
        <v>38</v>
      </c>
      <c r="AV90" s="376" t="s">
        <v>38</v>
      </c>
      <c r="AW90" s="377" t="s">
        <v>38</v>
      </c>
      <c r="AX90" s="378">
        <v>510029</v>
      </c>
      <c r="AY90" s="386">
        <v>504174</v>
      </c>
      <c r="AZ90" s="380" t="s">
        <v>38</v>
      </c>
      <c r="BA90" s="381" t="s">
        <v>38</v>
      </c>
      <c r="BB90" s="382">
        <v>510029</v>
      </c>
      <c r="BC90" s="383">
        <v>504174</v>
      </c>
      <c r="BD90" s="376" t="s">
        <v>38</v>
      </c>
      <c r="BE90" s="377" t="s">
        <v>38</v>
      </c>
      <c r="BF90" s="384">
        <v>0</v>
      </c>
      <c r="BG90" s="383">
        <v>0</v>
      </c>
      <c r="BH90" s="376" t="s">
        <v>38</v>
      </c>
      <c r="BI90" s="377" t="s">
        <v>38</v>
      </c>
      <c r="BJ90" s="385" t="s">
        <v>38</v>
      </c>
      <c r="BK90" s="834" t="s">
        <v>38</v>
      </c>
      <c r="BL90" s="372" t="s">
        <v>38</v>
      </c>
      <c r="BM90" s="373" t="s">
        <v>38</v>
      </c>
      <c r="BN90" s="374" t="s">
        <v>38</v>
      </c>
      <c r="BO90" s="375" t="s">
        <v>38</v>
      </c>
      <c r="BP90" s="376" t="s">
        <v>38</v>
      </c>
      <c r="BQ90" s="377" t="s">
        <v>38</v>
      </c>
      <c r="BR90" s="378">
        <v>510029</v>
      </c>
      <c r="BS90" s="1076">
        <v>506572</v>
      </c>
      <c r="BT90" s="380" t="s">
        <v>38</v>
      </c>
      <c r="BU90" s="381" t="s">
        <v>38</v>
      </c>
      <c r="BV90" s="800">
        <v>510029</v>
      </c>
      <c r="BW90" s="1197">
        <v>506572</v>
      </c>
      <c r="BX90" s="376" t="s">
        <v>38</v>
      </c>
      <c r="BY90" s="377" t="s">
        <v>38</v>
      </c>
      <c r="BZ90" s="384">
        <v>0</v>
      </c>
      <c r="CA90" s="383"/>
      <c r="CB90" s="376" t="s">
        <v>38</v>
      </c>
      <c r="CC90" s="377" t="s">
        <v>38</v>
      </c>
      <c r="CD90" s="385" t="s">
        <v>38</v>
      </c>
      <c r="CE90" s="100" t="s">
        <v>38</v>
      </c>
      <c r="CF90" s="372" t="s">
        <v>38</v>
      </c>
      <c r="CG90" s="965" t="s">
        <v>38</v>
      </c>
      <c r="CH90" s="374" t="s">
        <v>38</v>
      </c>
      <c r="CI90" s="375" t="s">
        <v>38</v>
      </c>
      <c r="CJ90" s="380" t="s">
        <v>38</v>
      </c>
      <c r="CK90" s="381" t="s">
        <v>38</v>
      </c>
      <c r="CL90" s="387">
        <f t="shared" si="25"/>
        <v>2040115.7</v>
      </c>
      <c r="CM90" s="388">
        <f t="shared" si="25"/>
        <v>2044739.143584993</v>
      </c>
      <c r="CN90" s="380" t="s">
        <v>38</v>
      </c>
      <c r="CO90" s="381" t="s">
        <v>38</v>
      </c>
      <c r="CP90" s="378">
        <f t="shared" si="26"/>
        <v>2040115.7</v>
      </c>
      <c r="CQ90" s="1084">
        <f t="shared" si="26"/>
        <v>2044739.143584993</v>
      </c>
      <c r="CR90" s="380" t="s">
        <v>38</v>
      </c>
      <c r="CS90" s="381" t="s">
        <v>38</v>
      </c>
      <c r="CT90" s="378">
        <f t="shared" si="27"/>
        <v>0</v>
      </c>
      <c r="CU90" s="1084">
        <f t="shared" si="27"/>
        <v>0</v>
      </c>
      <c r="CV90" s="380" t="s">
        <v>38</v>
      </c>
      <c r="CW90" s="381" t="s">
        <v>38</v>
      </c>
      <c r="CX90" s="389" t="s">
        <v>38</v>
      </c>
      <c r="CY90" s="1085" t="s">
        <v>38</v>
      </c>
      <c r="CZ90" s="372" t="s">
        <v>38</v>
      </c>
      <c r="DA90" s="392" t="s">
        <v>38</v>
      </c>
      <c r="DB90" s="1049" t="s">
        <v>38</v>
      </c>
      <c r="DC90" s="1050" t="s">
        <v>38</v>
      </c>
      <c r="DD90" s="390">
        <f t="shared" si="28"/>
        <v>4623.443584993016</v>
      </c>
      <c r="DE90" s="655">
        <f t="shared" si="29"/>
        <v>2.2662653814158758E-3</v>
      </c>
      <c r="DF90" s="380" t="s">
        <v>38</v>
      </c>
      <c r="DG90" s="381" t="s">
        <v>38</v>
      </c>
      <c r="DH90" s="390">
        <f t="shared" ref="DH90:DH93" si="43">CQ90-CP90</f>
        <v>4623.443584993016</v>
      </c>
      <c r="DI90" s="655">
        <f t="shared" ref="DI90:DI93" si="44">DH90/CP90</f>
        <v>2.2662653814158758E-3</v>
      </c>
      <c r="DJ90" s="376" t="s">
        <v>38</v>
      </c>
      <c r="DK90" s="377" t="s">
        <v>38</v>
      </c>
      <c r="DL90" s="393">
        <f t="shared" si="39"/>
        <v>0</v>
      </c>
      <c r="DM90" s="715">
        <v>0</v>
      </c>
      <c r="DN90" s="393" t="s">
        <v>38</v>
      </c>
      <c r="DO90" s="472" t="s">
        <v>38</v>
      </c>
      <c r="DP90" s="391" t="s">
        <v>38</v>
      </c>
      <c r="DQ90" s="689" t="s">
        <v>38</v>
      </c>
    </row>
    <row r="91" spans="1:121" ht="15.75" thickBot="1" x14ac:dyDescent="0.3">
      <c r="A91" s="394"/>
      <c r="B91" s="395" t="s">
        <v>68</v>
      </c>
      <c r="C91" s="396"/>
      <c r="D91" s="397">
        <v>10876.900000000001</v>
      </c>
      <c r="E91" s="398">
        <v>10882.8</v>
      </c>
      <c r="F91" s="703">
        <v>100.00000000000003</v>
      </c>
      <c r="G91" s="399">
        <v>99.999579152424019</v>
      </c>
      <c r="H91" s="400">
        <v>2597593.5405280222</v>
      </c>
      <c r="I91" s="401">
        <v>2855618.2058434272</v>
      </c>
      <c r="J91" s="400">
        <v>1685478.5405280222</v>
      </c>
      <c r="K91" s="401">
        <v>1730086.2058434275</v>
      </c>
      <c r="L91" s="399">
        <v>912115</v>
      </c>
      <c r="M91" s="402">
        <v>1125532</v>
      </c>
      <c r="N91" s="702">
        <v>1666666.5405280222</v>
      </c>
      <c r="O91" s="401">
        <v>1710572.2058434275</v>
      </c>
      <c r="P91" s="400">
        <v>886829</v>
      </c>
      <c r="Q91" s="400">
        <v>983058</v>
      </c>
      <c r="R91" s="400">
        <v>18812</v>
      </c>
      <c r="S91" s="399">
        <v>19514</v>
      </c>
      <c r="T91" s="401">
        <v>25286</v>
      </c>
      <c r="U91" s="400">
        <v>142474</v>
      </c>
      <c r="V91" s="400">
        <v>154.95945908558707</v>
      </c>
      <c r="W91" s="403">
        <v>158.97436375229054</v>
      </c>
      <c r="X91" s="397">
        <v>10976.900000000003</v>
      </c>
      <c r="Y91" s="404">
        <v>10990.5</v>
      </c>
      <c r="Z91" s="399">
        <v>100</v>
      </c>
      <c r="AA91" s="399">
        <v>100.00090988499053</v>
      </c>
      <c r="AB91" s="400">
        <v>2891827</v>
      </c>
      <c r="AC91" s="401">
        <v>2990522.9934955058</v>
      </c>
      <c r="AD91" s="400">
        <v>1677709.9760537285</v>
      </c>
      <c r="AE91" s="404">
        <v>1746462.8697800606</v>
      </c>
      <c r="AF91" s="399">
        <v>1214117</v>
      </c>
      <c r="AG91" s="404">
        <v>1244060.1237154452</v>
      </c>
      <c r="AH91" s="400">
        <v>1662536.9760537285</v>
      </c>
      <c r="AI91" s="404">
        <v>1727566.6545562781</v>
      </c>
      <c r="AJ91" s="400">
        <v>1186421</v>
      </c>
      <c r="AK91" s="404">
        <v>1179485.1430607985</v>
      </c>
      <c r="AL91" s="400">
        <v>15173</v>
      </c>
      <c r="AM91" s="404">
        <v>18896.215223782274</v>
      </c>
      <c r="AN91" s="400">
        <v>27696</v>
      </c>
      <c r="AO91" s="401">
        <v>64574.980654646606</v>
      </c>
      <c r="AP91" s="400">
        <v>152.84005284312767</v>
      </c>
      <c r="AQ91" s="403">
        <v>158.9065893071344</v>
      </c>
      <c r="AR91" s="397">
        <v>11091.9</v>
      </c>
      <c r="AS91" s="404">
        <v>11078.5</v>
      </c>
      <c r="AT91" s="801">
        <v>1.0041109409500548</v>
      </c>
      <c r="AU91" s="801">
        <v>1.0028925573185603</v>
      </c>
      <c r="AV91" s="400">
        <v>4000745.9531588703</v>
      </c>
      <c r="AW91" s="401">
        <v>3079825.3361379234</v>
      </c>
      <c r="AX91" s="400">
        <v>1685729.9531588701</v>
      </c>
      <c r="AY91" s="399">
        <v>1675263.3361379234</v>
      </c>
      <c r="AZ91" s="399">
        <v>2315016</v>
      </c>
      <c r="BA91" s="402">
        <v>1404562</v>
      </c>
      <c r="BB91" s="400">
        <v>1668677.9531588701</v>
      </c>
      <c r="BC91" s="399">
        <v>1659073.6861379235</v>
      </c>
      <c r="BD91" s="405">
        <v>2106616</v>
      </c>
      <c r="BE91" s="406">
        <v>1361171</v>
      </c>
      <c r="BF91" s="405">
        <v>17052</v>
      </c>
      <c r="BG91" s="407">
        <v>16189.650000000001</v>
      </c>
      <c r="BH91" s="405">
        <v>208400</v>
      </c>
      <c r="BI91" s="401">
        <v>43391</v>
      </c>
      <c r="BJ91" s="400">
        <v>151.9784665529684</v>
      </c>
      <c r="BK91" s="835">
        <v>151.21752368442691</v>
      </c>
      <c r="BL91" s="397">
        <v>11156.900000000001</v>
      </c>
      <c r="BM91" s="404">
        <v>11149.9</v>
      </c>
      <c r="BN91" s="801">
        <v>1</v>
      </c>
      <c r="BO91" s="801">
        <v>0.9993725855748461</v>
      </c>
      <c r="BP91" s="400">
        <v>2694216.4400000004</v>
      </c>
      <c r="BQ91" s="401">
        <v>3280845.746623978</v>
      </c>
      <c r="BR91" s="400">
        <v>1776768.4400000002</v>
      </c>
      <c r="BS91" s="399">
        <v>1748486.7466239783</v>
      </c>
      <c r="BT91" s="399">
        <v>917448</v>
      </c>
      <c r="BU91" s="402">
        <v>1532359</v>
      </c>
      <c r="BV91" s="400">
        <v>1756917.4400000002</v>
      </c>
      <c r="BW91" s="399">
        <v>1724884.7966239783</v>
      </c>
      <c r="BX91" s="405">
        <v>889774</v>
      </c>
      <c r="BY91" s="406">
        <v>1171331</v>
      </c>
      <c r="BZ91" s="405">
        <v>19851</v>
      </c>
      <c r="CA91" s="407">
        <v>23601.95</v>
      </c>
      <c r="CB91" s="405">
        <v>27674</v>
      </c>
      <c r="CC91" s="401">
        <v>361028</v>
      </c>
      <c r="CD91" s="400">
        <v>159.25287848775196</v>
      </c>
      <c r="CE91" s="403">
        <v>156.8163612789333</v>
      </c>
      <c r="CF91" s="398">
        <f t="shared" ref="CF91:CG91" si="45">BL91+AR91+X91+D91</f>
        <v>44102.600000000006</v>
      </c>
      <c r="CG91" s="404">
        <f t="shared" si="45"/>
        <v>44101.7</v>
      </c>
      <c r="CH91" s="801">
        <f>CH84+CH78+CH72+CH67+CH66</f>
        <v>1.0000000000000002</v>
      </c>
      <c r="CI91" s="411">
        <f>CG91/44102.6</f>
        <v>0.99997959303986605</v>
      </c>
      <c r="CJ91" s="399">
        <f>BP91+AV91+AB91+H91</f>
        <v>12184382.933686893</v>
      </c>
      <c r="CK91" s="402">
        <f>BQ91+AW91+AC91+I91</f>
        <v>12206812.282100834</v>
      </c>
      <c r="CL91" s="400">
        <f t="shared" si="25"/>
        <v>6825686.9097406212</v>
      </c>
      <c r="CM91" s="408">
        <f t="shared" si="25"/>
        <v>6900299.1583853895</v>
      </c>
      <c r="CN91" s="400">
        <f>BT91+AZ91+AF91+L91</f>
        <v>5358696</v>
      </c>
      <c r="CO91" s="402">
        <f>BU91+BA91+AG91+M91</f>
        <v>5306513.1237154454</v>
      </c>
      <c r="CP91" s="400">
        <f t="shared" si="26"/>
        <v>6754798.9097406212</v>
      </c>
      <c r="CQ91" s="407">
        <f t="shared" si="26"/>
        <v>6822097.3431616072</v>
      </c>
      <c r="CR91" s="400">
        <f>BX91+BD91+AJ91+P91</f>
        <v>5069640</v>
      </c>
      <c r="CS91" s="400">
        <f>BY91+BE91+AK91+Q91</f>
        <v>4695045.1430607988</v>
      </c>
      <c r="CT91" s="400">
        <f t="shared" si="27"/>
        <v>70888</v>
      </c>
      <c r="CU91" s="405">
        <f t="shared" si="27"/>
        <v>78201.81522378228</v>
      </c>
      <c r="CV91" s="400">
        <f>CB91+BH91+AN91+T91</f>
        <v>289056</v>
      </c>
      <c r="CW91" s="402">
        <f>CC91+BI91+AO91+U91</f>
        <v>611467.98065464664</v>
      </c>
      <c r="CX91" s="400">
        <f>CL91/CF91</f>
        <v>154.76835628150315</v>
      </c>
      <c r="CY91" s="835">
        <f t="shared" si="35"/>
        <v>156.46333720435698</v>
      </c>
      <c r="CZ91" s="410">
        <f t="shared" si="37"/>
        <v>-0.90000000000873115</v>
      </c>
      <c r="DA91" s="644">
        <f t="shared" si="38"/>
        <v>-2.040696013406763E-5</v>
      </c>
      <c r="DB91" s="401">
        <f t="shared" ref="DB91:DB92" si="46">CK91-CJ91</f>
        <v>22429.348413940519</v>
      </c>
      <c r="DC91" s="411">
        <f t="shared" ref="DC91:DC92" si="47">DB91/CJ91</f>
        <v>1.8408276016940305E-3</v>
      </c>
      <c r="DD91" s="401">
        <f t="shared" si="28"/>
        <v>74612.24864476826</v>
      </c>
      <c r="DE91" s="656">
        <f t="shared" si="29"/>
        <v>1.0931097431130715E-2</v>
      </c>
      <c r="DF91" s="401">
        <f t="shared" ref="DF91" si="48">CO91-CN91</f>
        <v>-52182.876284554601</v>
      </c>
      <c r="DG91" s="666">
        <f t="shared" ref="DG91" si="49">DF91/CN91</f>
        <v>-9.7379803378573066E-3</v>
      </c>
      <c r="DH91" s="401">
        <f t="shared" si="43"/>
        <v>67298.433420985937</v>
      </c>
      <c r="DI91" s="656">
        <f t="shared" si="44"/>
        <v>9.9630550546722547E-3</v>
      </c>
      <c r="DJ91" s="400">
        <f t="shared" ref="DJ91:DJ92" si="50">CS91-CR91</f>
        <v>-374594.85693920124</v>
      </c>
      <c r="DK91" s="706">
        <f t="shared" ref="DK91:DK92" si="51">DJ91/CR91</f>
        <v>-7.3889833782911848E-2</v>
      </c>
      <c r="DL91" s="401">
        <f t="shared" si="39"/>
        <v>7313.8152237822796</v>
      </c>
      <c r="DM91" s="644">
        <f t="shared" ref="DM91:DM102" si="52">DL91/CT91</f>
        <v>0.10317423574910112</v>
      </c>
      <c r="DN91" s="401" t="s">
        <v>38</v>
      </c>
      <c r="DO91" s="411" t="s">
        <v>38</v>
      </c>
      <c r="DP91" s="409">
        <f t="shared" si="40"/>
        <v>1.69498092285383</v>
      </c>
      <c r="DQ91" s="690">
        <f t="shared" si="41"/>
        <v>1.0951727882739053E-2</v>
      </c>
    </row>
    <row r="92" spans="1:121" x14ac:dyDescent="0.25">
      <c r="A92" s="412" t="s">
        <v>69</v>
      </c>
      <c r="B92" s="1317" t="s">
        <v>70</v>
      </c>
      <c r="C92" s="1318"/>
      <c r="D92" s="413" t="s">
        <v>38</v>
      </c>
      <c r="E92" s="414" t="s">
        <v>38</v>
      </c>
      <c r="F92" s="415" t="s">
        <v>38</v>
      </c>
      <c r="G92" s="416" t="s">
        <v>38</v>
      </c>
      <c r="H92" s="417">
        <v>255523</v>
      </c>
      <c r="I92" s="417">
        <v>264699.14358499309</v>
      </c>
      <c r="J92" s="418">
        <v>166780</v>
      </c>
      <c r="K92" s="419">
        <v>168095.14358499306</v>
      </c>
      <c r="L92" s="420">
        <v>88743</v>
      </c>
      <c r="M92" s="420">
        <v>96604</v>
      </c>
      <c r="N92" s="418">
        <v>166780</v>
      </c>
      <c r="O92" s="421">
        <v>168095.14358499306</v>
      </c>
      <c r="P92" s="417">
        <v>88743</v>
      </c>
      <c r="Q92" s="417">
        <v>96604</v>
      </c>
      <c r="R92" s="422">
        <v>0</v>
      </c>
      <c r="S92" s="420">
        <v>0</v>
      </c>
      <c r="T92" s="627">
        <v>0</v>
      </c>
      <c r="U92" s="417">
        <v>0</v>
      </c>
      <c r="V92" s="423" t="s">
        <v>38</v>
      </c>
      <c r="W92" s="424" t="s">
        <v>38</v>
      </c>
      <c r="X92" s="413" t="s">
        <v>38</v>
      </c>
      <c r="Y92" s="414" t="s">
        <v>38</v>
      </c>
      <c r="Z92" s="415" t="s">
        <v>38</v>
      </c>
      <c r="AA92" s="416" t="s">
        <v>38</v>
      </c>
      <c r="AB92" s="417">
        <v>15851</v>
      </c>
      <c r="AC92" s="425">
        <v>210896.46867522359</v>
      </c>
      <c r="AD92" s="418">
        <v>9250</v>
      </c>
      <c r="AE92" s="421">
        <v>58910.227499999994</v>
      </c>
      <c r="AF92" s="420">
        <v>6601</v>
      </c>
      <c r="AG92" s="425">
        <v>151986.24117522361</v>
      </c>
      <c r="AH92" s="418">
        <v>9250</v>
      </c>
      <c r="AI92" s="772">
        <v>18039.387500000001</v>
      </c>
      <c r="AJ92" s="417">
        <v>6601</v>
      </c>
      <c r="AK92" s="426">
        <v>12316.277053652486</v>
      </c>
      <c r="AL92" s="422">
        <v>0</v>
      </c>
      <c r="AM92" s="420">
        <v>40870.839999999997</v>
      </c>
      <c r="AN92" s="417">
        <v>0</v>
      </c>
      <c r="AO92" s="425">
        <v>139669.96412157113</v>
      </c>
      <c r="AP92" s="423" t="s">
        <v>38</v>
      </c>
      <c r="AQ92" s="424" t="s">
        <v>38</v>
      </c>
      <c r="AR92" s="413" t="s">
        <v>38</v>
      </c>
      <c r="AS92" s="414" t="s">
        <v>38</v>
      </c>
      <c r="AT92" s="415" t="s">
        <v>38</v>
      </c>
      <c r="AU92" s="416" t="s">
        <v>38</v>
      </c>
      <c r="AV92" s="427">
        <v>160324</v>
      </c>
      <c r="AW92" s="425">
        <v>145000</v>
      </c>
      <c r="AX92" s="418">
        <v>153750</v>
      </c>
      <c r="AY92" s="421">
        <v>145000</v>
      </c>
      <c r="AZ92" s="420">
        <v>6574</v>
      </c>
      <c r="BA92" s="426">
        <v>0</v>
      </c>
      <c r="BB92" s="422">
        <v>8750</v>
      </c>
      <c r="BC92" s="420">
        <v>0</v>
      </c>
      <c r="BD92" s="417">
        <v>6574</v>
      </c>
      <c r="BE92" s="426">
        <v>0</v>
      </c>
      <c r="BF92" s="422">
        <v>145000</v>
      </c>
      <c r="BG92" s="420">
        <v>145000</v>
      </c>
      <c r="BH92" s="417">
        <v>0</v>
      </c>
      <c r="BI92" s="425"/>
      <c r="BJ92" s="1016" t="s">
        <v>38</v>
      </c>
      <c r="BK92" s="1017" t="s">
        <v>38</v>
      </c>
      <c r="BL92" s="413" t="s">
        <v>38</v>
      </c>
      <c r="BM92" s="414" t="s">
        <v>38</v>
      </c>
      <c r="BN92" s="415" t="s">
        <v>38</v>
      </c>
      <c r="BO92" s="416" t="s">
        <v>38</v>
      </c>
      <c r="BP92" s="427">
        <v>191014</v>
      </c>
      <c r="BQ92" s="425">
        <v>153500.9975</v>
      </c>
      <c r="BR92" s="418">
        <v>113408</v>
      </c>
      <c r="BS92" s="421">
        <v>91419.997499999998</v>
      </c>
      <c r="BT92" s="420">
        <v>77606</v>
      </c>
      <c r="BU92" s="426">
        <v>62081</v>
      </c>
      <c r="BV92" s="422">
        <v>113408</v>
      </c>
      <c r="BW92" s="1115">
        <v>91419.997499999998</v>
      </c>
      <c r="BX92" s="417">
        <v>77606</v>
      </c>
      <c r="BY92" s="426">
        <v>62081</v>
      </c>
      <c r="BZ92" s="422">
        <v>0</v>
      </c>
      <c r="CA92" s="1115">
        <v>0</v>
      </c>
      <c r="CB92" s="417">
        <v>0</v>
      </c>
      <c r="CC92" s="425">
        <v>0</v>
      </c>
      <c r="CD92" s="423" t="s">
        <v>38</v>
      </c>
      <c r="CE92" s="424" t="s">
        <v>38</v>
      </c>
      <c r="CF92" s="413" t="s">
        <v>38</v>
      </c>
      <c r="CG92" s="1164" t="s">
        <v>38</v>
      </c>
      <c r="CH92" s="415" t="s">
        <v>38</v>
      </c>
      <c r="CI92" s="416" t="s">
        <v>38</v>
      </c>
      <c r="CJ92" s="420">
        <f>BP92+AV92+AB92+H92</f>
        <v>622712</v>
      </c>
      <c r="CK92" s="425">
        <f>BQ92+AW92+AC92+I92</f>
        <v>774096.60976021667</v>
      </c>
      <c r="CL92" s="418">
        <f t="shared" si="25"/>
        <v>443188</v>
      </c>
      <c r="CM92" s="428">
        <f t="shared" si="25"/>
        <v>463425.36858499306</v>
      </c>
      <c r="CN92" s="420">
        <f>BT92+AZ92+AF92+L92</f>
        <v>179524</v>
      </c>
      <c r="CO92" s="425">
        <f>BU92+BA92+AG92+M92</f>
        <v>310671.24117522361</v>
      </c>
      <c r="CP92" s="429">
        <f t="shared" si="26"/>
        <v>298188</v>
      </c>
      <c r="CQ92" s="420">
        <f t="shared" si="26"/>
        <v>277554.52858499304</v>
      </c>
      <c r="CR92" s="418">
        <f>BX92+BD92+AJ92+P92</f>
        <v>179524</v>
      </c>
      <c r="CS92" s="418">
        <f>BY92+BE92+AK92+Q92</f>
        <v>171001.27705365251</v>
      </c>
      <c r="CT92" s="418">
        <f t="shared" si="27"/>
        <v>145000</v>
      </c>
      <c r="CU92" s="1101">
        <f t="shared" si="27"/>
        <v>185870.84</v>
      </c>
      <c r="CV92" s="420">
        <v>0</v>
      </c>
      <c r="CW92" s="425">
        <f t="shared" si="27"/>
        <v>139669.96412157113</v>
      </c>
      <c r="CX92" s="423" t="s">
        <v>38</v>
      </c>
      <c r="CY92" s="424" t="s">
        <v>38</v>
      </c>
      <c r="CZ92" s="415" t="s">
        <v>38</v>
      </c>
      <c r="DA92" s="430" t="s">
        <v>38</v>
      </c>
      <c r="DB92" s="1051">
        <f t="shared" si="46"/>
        <v>151384.60976021667</v>
      </c>
      <c r="DC92" s="698">
        <f t="shared" si="47"/>
        <v>0.24310533562901737</v>
      </c>
      <c r="DD92" s="419">
        <f t="shared" si="28"/>
        <v>20237.368584993063</v>
      </c>
      <c r="DE92" s="657">
        <f t="shared" si="29"/>
        <v>4.5663169095266708E-2</v>
      </c>
      <c r="DF92" s="431">
        <f t="shared" ref="DF92" si="53">CO92-CN92</f>
        <v>131147.24117522361</v>
      </c>
      <c r="DG92" s="667">
        <f t="shared" ref="DG92" si="54">DF92/CN92</f>
        <v>0.73052762402366034</v>
      </c>
      <c r="DH92" s="419">
        <f t="shared" si="43"/>
        <v>-20633.471415006963</v>
      </c>
      <c r="DI92" s="657">
        <f t="shared" si="44"/>
        <v>-6.9196182995314909E-2</v>
      </c>
      <c r="DJ92" s="417">
        <f t="shared" si="50"/>
        <v>-8522.7229463474941</v>
      </c>
      <c r="DK92" s="673">
        <f t="shared" si="51"/>
        <v>-4.7474003176998583E-2</v>
      </c>
      <c r="DL92" s="419">
        <f>CU92-CT92</f>
        <v>40870.839999999997</v>
      </c>
      <c r="DM92" s="698">
        <f t="shared" si="52"/>
        <v>0.28186786206896547</v>
      </c>
      <c r="DN92" s="1099">
        <f>CW92-CV92</f>
        <v>139669.96412157113</v>
      </c>
      <c r="DO92" s="1100" t="s">
        <v>38</v>
      </c>
      <c r="DP92" s="423" t="s">
        <v>38</v>
      </c>
      <c r="DQ92" s="691" t="s">
        <v>38</v>
      </c>
    </row>
    <row r="93" spans="1:121" ht="48.6" customHeight="1" x14ac:dyDescent="0.25">
      <c r="A93" s="1313" t="s">
        <v>71</v>
      </c>
      <c r="B93" s="1319" t="s">
        <v>72</v>
      </c>
      <c r="C93" s="1320"/>
      <c r="D93" s="432" t="s">
        <v>38</v>
      </c>
      <c r="E93" s="433" t="s">
        <v>38</v>
      </c>
      <c r="F93" s="434" t="s">
        <v>38</v>
      </c>
      <c r="G93" s="434" t="s">
        <v>38</v>
      </c>
      <c r="H93" s="435" t="s">
        <v>38</v>
      </c>
      <c r="I93" s="436" t="s">
        <v>38</v>
      </c>
      <c r="J93" s="437">
        <v>168976</v>
      </c>
      <c r="K93" s="438">
        <v>191221.84</v>
      </c>
      <c r="L93" s="439" t="s">
        <v>38</v>
      </c>
      <c r="M93" s="436" t="s">
        <v>38</v>
      </c>
      <c r="N93" s="437">
        <v>166426</v>
      </c>
      <c r="O93" s="440">
        <v>185336.84</v>
      </c>
      <c r="P93" s="441" t="s">
        <v>38</v>
      </c>
      <c r="Q93" s="436" t="s">
        <v>38</v>
      </c>
      <c r="R93" s="437">
        <v>2550</v>
      </c>
      <c r="S93" s="442">
        <v>5885</v>
      </c>
      <c r="T93" s="441" t="s">
        <v>38</v>
      </c>
      <c r="U93" s="436" t="s">
        <v>38</v>
      </c>
      <c r="V93" s="443" t="s">
        <v>38</v>
      </c>
      <c r="W93" s="444" t="s">
        <v>38</v>
      </c>
      <c r="X93" s="432" t="s">
        <v>38</v>
      </c>
      <c r="Y93" s="433" t="s">
        <v>38</v>
      </c>
      <c r="Z93" s="434" t="s">
        <v>38</v>
      </c>
      <c r="AA93" s="434" t="s">
        <v>38</v>
      </c>
      <c r="AB93" s="435" t="s">
        <v>38</v>
      </c>
      <c r="AC93" s="436" t="s">
        <v>38</v>
      </c>
      <c r="AD93" s="445">
        <v>168976</v>
      </c>
      <c r="AE93" s="446">
        <v>155278.28</v>
      </c>
      <c r="AF93" s="439" t="s">
        <v>38</v>
      </c>
      <c r="AG93" s="436" t="s">
        <v>38</v>
      </c>
      <c r="AH93" s="437">
        <v>166426</v>
      </c>
      <c r="AI93" s="773">
        <v>155278.28</v>
      </c>
      <c r="AJ93" s="435" t="s">
        <v>38</v>
      </c>
      <c r="AK93" s="436" t="s">
        <v>38</v>
      </c>
      <c r="AL93" s="437">
        <v>2550</v>
      </c>
      <c r="AM93" s="442">
        <v>0</v>
      </c>
      <c r="AN93" s="435" t="s">
        <v>38</v>
      </c>
      <c r="AO93" s="436" t="s">
        <v>38</v>
      </c>
      <c r="AP93" s="443" t="s">
        <v>38</v>
      </c>
      <c r="AQ93" s="774" t="s">
        <v>38</v>
      </c>
      <c r="AR93" s="432" t="s">
        <v>38</v>
      </c>
      <c r="AS93" s="433" t="s">
        <v>38</v>
      </c>
      <c r="AT93" s="434" t="s">
        <v>38</v>
      </c>
      <c r="AU93" s="434" t="s">
        <v>38</v>
      </c>
      <c r="AV93" s="435" t="s">
        <v>38</v>
      </c>
      <c r="AW93" s="436" t="s">
        <v>38</v>
      </c>
      <c r="AX93" s="445">
        <v>177297.30000000002</v>
      </c>
      <c r="AY93" s="446">
        <v>172018.9</v>
      </c>
      <c r="AZ93" s="439" t="s">
        <v>38</v>
      </c>
      <c r="BA93" s="436" t="s">
        <v>38</v>
      </c>
      <c r="BB93" s="437">
        <v>174747.30000000002</v>
      </c>
      <c r="BC93" s="442">
        <v>170090.9</v>
      </c>
      <c r="BD93" s="435" t="s">
        <v>38</v>
      </c>
      <c r="BE93" s="436" t="s">
        <v>38</v>
      </c>
      <c r="BF93" s="437">
        <v>2550</v>
      </c>
      <c r="BG93" s="442">
        <v>1928</v>
      </c>
      <c r="BH93" s="435" t="s">
        <v>38</v>
      </c>
      <c r="BI93" s="436" t="s">
        <v>38</v>
      </c>
      <c r="BJ93" s="443" t="s">
        <v>38</v>
      </c>
      <c r="BK93" s="444" t="s">
        <v>38</v>
      </c>
      <c r="BL93" s="432" t="s">
        <v>38</v>
      </c>
      <c r="BM93" s="433" t="s">
        <v>38</v>
      </c>
      <c r="BN93" s="434" t="s">
        <v>38</v>
      </c>
      <c r="BO93" s="434" t="s">
        <v>38</v>
      </c>
      <c r="BP93" s="435" t="s">
        <v>38</v>
      </c>
      <c r="BQ93" s="436" t="s">
        <v>38</v>
      </c>
      <c r="BR93" s="1132">
        <v>183327.30000000002</v>
      </c>
      <c r="BS93" s="442">
        <v>130810.07999999999</v>
      </c>
      <c r="BT93" s="439" t="s">
        <v>38</v>
      </c>
      <c r="BU93" s="436" t="s">
        <v>38</v>
      </c>
      <c r="BV93" s="437">
        <v>180777.30000000002</v>
      </c>
      <c r="BW93" s="773">
        <v>128548.07999999999</v>
      </c>
      <c r="BX93" s="435" t="s">
        <v>38</v>
      </c>
      <c r="BY93" s="436" t="s">
        <v>38</v>
      </c>
      <c r="BZ93" s="437">
        <v>2550</v>
      </c>
      <c r="CA93" s="773">
        <v>2262</v>
      </c>
      <c r="CB93" s="435" t="s">
        <v>38</v>
      </c>
      <c r="CC93" s="436" t="s">
        <v>38</v>
      </c>
      <c r="CD93" s="443" t="s">
        <v>38</v>
      </c>
      <c r="CE93" s="444" t="s">
        <v>38</v>
      </c>
      <c r="CF93" s="447" t="s">
        <v>38</v>
      </c>
      <c r="CG93" s="1165" t="s">
        <v>38</v>
      </c>
      <c r="CH93" s="434" t="s">
        <v>38</v>
      </c>
      <c r="CI93" s="448" t="s">
        <v>38</v>
      </c>
      <c r="CJ93" s="439" t="s">
        <v>38</v>
      </c>
      <c r="CK93" s="436" t="s">
        <v>38</v>
      </c>
      <c r="CL93" s="445">
        <f t="shared" si="25"/>
        <v>698576.60000000009</v>
      </c>
      <c r="CM93" s="449">
        <f t="shared" si="25"/>
        <v>649329.1</v>
      </c>
      <c r="CN93" s="439" t="s">
        <v>38</v>
      </c>
      <c r="CO93" s="436" t="s">
        <v>38</v>
      </c>
      <c r="CP93" s="445">
        <f t="shared" si="26"/>
        <v>688376.60000000009</v>
      </c>
      <c r="CQ93" s="1102">
        <f t="shared" si="26"/>
        <v>639254.1</v>
      </c>
      <c r="CR93" s="439" t="s">
        <v>38</v>
      </c>
      <c r="CS93" s="436" t="s">
        <v>38</v>
      </c>
      <c r="CT93" s="445">
        <f t="shared" si="27"/>
        <v>10200</v>
      </c>
      <c r="CU93" s="1103">
        <f t="shared" si="27"/>
        <v>10075</v>
      </c>
      <c r="CV93" s="439" t="s">
        <v>38</v>
      </c>
      <c r="CW93" s="436" t="s">
        <v>38</v>
      </c>
      <c r="CX93" s="450" t="s">
        <v>38</v>
      </c>
      <c r="CY93" s="444" t="s">
        <v>38</v>
      </c>
      <c r="CZ93" s="434" t="s">
        <v>38</v>
      </c>
      <c r="DA93" s="452" t="s">
        <v>38</v>
      </c>
      <c r="DB93" s="1052" t="s">
        <v>38</v>
      </c>
      <c r="DC93" s="1053" t="s">
        <v>38</v>
      </c>
      <c r="DD93" s="438">
        <f t="shared" si="28"/>
        <v>-49247.500000000116</v>
      </c>
      <c r="DE93" s="658">
        <f t="shared" si="29"/>
        <v>-7.049692188372772E-2</v>
      </c>
      <c r="DF93" s="439" t="s">
        <v>38</v>
      </c>
      <c r="DG93" s="668" t="s">
        <v>38</v>
      </c>
      <c r="DH93" s="438">
        <f t="shared" si="43"/>
        <v>-49122.500000000116</v>
      </c>
      <c r="DI93" s="658">
        <f t="shared" si="44"/>
        <v>-7.1359921298893819E-2</v>
      </c>
      <c r="DJ93" s="435" t="s">
        <v>38</v>
      </c>
      <c r="DK93" s="674" t="s">
        <v>38</v>
      </c>
      <c r="DL93" s="438">
        <f t="shared" si="39"/>
        <v>-125</v>
      </c>
      <c r="DM93" s="713">
        <f t="shared" si="52"/>
        <v>-1.2254901960784314E-2</v>
      </c>
      <c r="DN93" s="441" t="s">
        <v>38</v>
      </c>
      <c r="DO93" s="451" t="s">
        <v>38</v>
      </c>
      <c r="DP93" s="450" t="s">
        <v>38</v>
      </c>
      <c r="DQ93" s="692" t="s">
        <v>38</v>
      </c>
    </row>
    <row r="94" spans="1:121" x14ac:dyDescent="0.25">
      <c r="A94" s="1311"/>
      <c r="B94" s="86" t="s">
        <v>73</v>
      </c>
      <c r="C94" s="453"/>
      <c r="D94" s="454" t="s">
        <v>38</v>
      </c>
      <c r="E94" s="455" t="s">
        <v>38</v>
      </c>
      <c r="F94" s="456" t="s">
        <v>38</v>
      </c>
      <c r="G94" s="456" t="s">
        <v>38</v>
      </c>
      <c r="H94" s="457" t="s">
        <v>38</v>
      </c>
      <c r="I94" s="132" t="s">
        <v>38</v>
      </c>
      <c r="J94" s="97" t="s">
        <v>38</v>
      </c>
      <c r="K94" s="92" t="s">
        <v>38</v>
      </c>
      <c r="L94" s="97" t="s">
        <v>38</v>
      </c>
      <c r="M94" s="132" t="s">
        <v>38</v>
      </c>
      <c r="N94" s="97" t="s">
        <v>38</v>
      </c>
      <c r="O94" s="132" t="s">
        <v>38</v>
      </c>
      <c r="P94" s="92" t="s">
        <v>38</v>
      </c>
      <c r="Q94" s="132" t="s">
        <v>38</v>
      </c>
      <c r="R94" s="457" t="s">
        <v>38</v>
      </c>
      <c r="S94" s="97" t="s">
        <v>38</v>
      </c>
      <c r="T94" s="92" t="s">
        <v>38</v>
      </c>
      <c r="U94" s="132" t="s">
        <v>38</v>
      </c>
      <c r="V94" s="97" t="s">
        <v>38</v>
      </c>
      <c r="W94" s="458" t="s">
        <v>38</v>
      </c>
      <c r="X94" s="454" t="s">
        <v>38</v>
      </c>
      <c r="Y94" s="455" t="s">
        <v>38</v>
      </c>
      <c r="Z94" s="456" t="s">
        <v>38</v>
      </c>
      <c r="AA94" s="456" t="s">
        <v>38</v>
      </c>
      <c r="AB94" s="457" t="s">
        <v>38</v>
      </c>
      <c r="AC94" s="132" t="s">
        <v>38</v>
      </c>
      <c r="AD94" s="97" t="s">
        <v>38</v>
      </c>
      <c r="AE94" s="97" t="s">
        <v>38</v>
      </c>
      <c r="AF94" s="97" t="s">
        <v>38</v>
      </c>
      <c r="AG94" s="132" t="s">
        <v>38</v>
      </c>
      <c r="AH94" s="97" t="s">
        <v>38</v>
      </c>
      <c r="AI94" s="762" t="s">
        <v>38</v>
      </c>
      <c r="AJ94" s="457" t="s">
        <v>38</v>
      </c>
      <c r="AK94" s="132" t="s">
        <v>38</v>
      </c>
      <c r="AL94" s="97" t="s">
        <v>38</v>
      </c>
      <c r="AM94" s="97" t="s">
        <v>38</v>
      </c>
      <c r="AN94" s="457" t="s">
        <v>38</v>
      </c>
      <c r="AO94" s="132" t="s">
        <v>38</v>
      </c>
      <c r="AP94" s="97" t="s">
        <v>38</v>
      </c>
      <c r="AQ94" s="458" t="s">
        <v>38</v>
      </c>
      <c r="AR94" s="454" t="s">
        <v>38</v>
      </c>
      <c r="AS94" s="455" t="s">
        <v>38</v>
      </c>
      <c r="AT94" s="456" t="s">
        <v>38</v>
      </c>
      <c r="AU94" s="456" t="s">
        <v>38</v>
      </c>
      <c r="AV94" s="457" t="s">
        <v>38</v>
      </c>
      <c r="AW94" s="132" t="s">
        <v>38</v>
      </c>
      <c r="AX94" s="97" t="s">
        <v>38</v>
      </c>
      <c r="AY94" s="97" t="s">
        <v>38</v>
      </c>
      <c r="AZ94" s="97" t="s">
        <v>38</v>
      </c>
      <c r="BA94" s="132" t="s">
        <v>38</v>
      </c>
      <c r="BB94" s="97" t="s">
        <v>38</v>
      </c>
      <c r="BC94" s="97" t="s">
        <v>38</v>
      </c>
      <c r="BD94" s="457" t="s">
        <v>38</v>
      </c>
      <c r="BE94" s="132" t="s">
        <v>38</v>
      </c>
      <c r="BF94" s="97" t="s">
        <v>38</v>
      </c>
      <c r="BG94" s="97" t="s">
        <v>38</v>
      </c>
      <c r="BH94" s="457" t="s">
        <v>38</v>
      </c>
      <c r="BI94" s="132" t="s">
        <v>38</v>
      </c>
      <c r="BJ94" s="97" t="s">
        <v>38</v>
      </c>
      <c r="BK94" s="97" t="s">
        <v>38</v>
      </c>
      <c r="BL94" s="454" t="s">
        <v>38</v>
      </c>
      <c r="BM94" s="455" t="s">
        <v>38</v>
      </c>
      <c r="BN94" s="456" t="s">
        <v>38</v>
      </c>
      <c r="BO94" s="456" t="s">
        <v>38</v>
      </c>
      <c r="BP94" s="457" t="s">
        <v>38</v>
      </c>
      <c r="BQ94" s="132" t="s">
        <v>38</v>
      </c>
      <c r="BR94" s="97" t="s">
        <v>38</v>
      </c>
      <c r="BS94" s="97" t="s">
        <v>38</v>
      </c>
      <c r="BT94" s="97" t="s">
        <v>38</v>
      </c>
      <c r="BU94" s="132" t="s">
        <v>38</v>
      </c>
      <c r="BV94" s="97" t="s">
        <v>38</v>
      </c>
      <c r="BW94" s="762" t="s">
        <v>38</v>
      </c>
      <c r="BX94" s="457" t="s">
        <v>38</v>
      </c>
      <c r="BY94" s="132" t="s">
        <v>38</v>
      </c>
      <c r="BZ94" s="97" t="s">
        <v>38</v>
      </c>
      <c r="CA94" s="762" t="s">
        <v>38</v>
      </c>
      <c r="CB94" s="457" t="s">
        <v>38</v>
      </c>
      <c r="CC94" s="132" t="s">
        <v>38</v>
      </c>
      <c r="CD94" s="97" t="s">
        <v>38</v>
      </c>
      <c r="CE94" s="97" t="s">
        <v>38</v>
      </c>
      <c r="CF94" s="459" t="s">
        <v>38</v>
      </c>
      <c r="CG94" s="1166" t="s">
        <v>38</v>
      </c>
      <c r="CH94" s="456" t="s">
        <v>38</v>
      </c>
      <c r="CI94" s="460" t="s">
        <v>38</v>
      </c>
      <c r="CJ94" s="97" t="s">
        <v>38</v>
      </c>
      <c r="CK94" s="132" t="s">
        <v>38</v>
      </c>
      <c r="CL94" s="97" t="s">
        <v>38</v>
      </c>
      <c r="CM94" s="97" t="s">
        <v>38</v>
      </c>
      <c r="CN94" s="97" t="s">
        <v>38</v>
      </c>
      <c r="CO94" s="132" t="s">
        <v>38</v>
      </c>
      <c r="CP94" s="97" t="s">
        <v>38</v>
      </c>
      <c r="CQ94" s="97" t="s">
        <v>38</v>
      </c>
      <c r="CR94" s="97" t="s">
        <v>38</v>
      </c>
      <c r="CS94" s="132" t="s">
        <v>38</v>
      </c>
      <c r="CT94" s="97" t="s">
        <v>38</v>
      </c>
      <c r="CU94" s="97" t="s">
        <v>38</v>
      </c>
      <c r="CV94" s="97" t="s">
        <v>38</v>
      </c>
      <c r="CW94" s="132" t="s">
        <v>38</v>
      </c>
      <c r="CX94" s="97" t="s">
        <v>38</v>
      </c>
      <c r="CY94" s="458" t="s">
        <v>38</v>
      </c>
      <c r="CZ94" s="456" t="s">
        <v>38</v>
      </c>
      <c r="DA94" s="462" t="s">
        <v>38</v>
      </c>
      <c r="DB94" s="886" t="s">
        <v>38</v>
      </c>
      <c r="DC94" s="983" t="s">
        <v>38</v>
      </c>
      <c r="DD94" s="138" t="s">
        <v>38</v>
      </c>
      <c r="DE94" s="659" t="s">
        <v>38</v>
      </c>
      <c r="DF94" s="99" t="s">
        <v>38</v>
      </c>
      <c r="DG94" s="669" t="s">
        <v>38</v>
      </c>
      <c r="DH94" s="138" t="s">
        <v>38</v>
      </c>
      <c r="DI94" s="744" t="s">
        <v>38</v>
      </c>
      <c r="DJ94" s="92" t="s">
        <v>38</v>
      </c>
      <c r="DK94" s="675" t="s">
        <v>38</v>
      </c>
      <c r="DL94" s="138" t="s">
        <v>38</v>
      </c>
      <c r="DM94" s="744" t="s">
        <v>38</v>
      </c>
      <c r="DN94" s="138" t="s">
        <v>38</v>
      </c>
      <c r="DO94" s="463" t="s">
        <v>38</v>
      </c>
      <c r="DP94" s="461" t="s">
        <v>38</v>
      </c>
      <c r="DQ94" s="693" t="s">
        <v>38</v>
      </c>
    </row>
    <row r="95" spans="1:121" x14ac:dyDescent="0.25">
      <c r="A95" s="1311"/>
      <c r="B95" s="86" t="s">
        <v>74</v>
      </c>
      <c r="C95" s="464"/>
      <c r="D95" s="454" t="s">
        <v>38</v>
      </c>
      <c r="E95" s="455" t="s">
        <v>38</v>
      </c>
      <c r="F95" s="456" t="s">
        <v>38</v>
      </c>
      <c r="G95" s="456" t="s">
        <v>38</v>
      </c>
      <c r="H95" s="465" t="s">
        <v>38</v>
      </c>
      <c r="I95" s="466" t="s">
        <v>38</v>
      </c>
      <c r="J95" s="97" t="s">
        <v>38</v>
      </c>
      <c r="K95" s="92" t="s">
        <v>38</v>
      </c>
      <c r="L95" s="97" t="s">
        <v>38</v>
      </c>
      <c r="M95" s="132" t="s">
        <v>38</v>
      </c>
      <c r="N95" s="97" t="s">
        <v>38</v>
      </c>
      <c r="O95" s="132" t="s">
        <v>38</v>
      </c>
      <c r="P95" s="467" t="s">
        <v>38</v>
      </c>
      <c r="Q95" s="466" t="s">
        <v>38</v>
      </c>
      <c r="R95" s="457" t="s">
        <v>38</v>
      </c>
      <c r="S95" s="97" t="s">
        <v>38</v>
      </c>
      <c r="T95" s="467" t="s">
        <v>38</v>
      </c>
      <c r="U95" s="466" t="s">
        <v>38</v>
      </c>
      <c r="V95" s="97" t="s">
        <v>38</v>
      </c>
      <c r="W95" s="458" t="s">
        <v>38</v>
      </c>
      <c r="X95" s="454" t="s">
        <v>38</v>
      </c>
      <c r="Y95" s="455" t="s">
        <v>38</v>
      </c>
      <c r="Z95" s="456" t="s">
        <v>38</v>
      </c>
      <c r="AA95" s="456" t="s">
        <v>38</v>
      </c>
      <c r="AB95" s="465" t="s">
        <v>38</v>
      </c>
      <c r="AC95" s="466" t="s">
        <v>38</v>
      </c>
      <c r="AD95" s="97" t="s">
        <v>38</v>
      </c>
      <c r="AE95" s="97" t="s">
        <v>38</v>
      </c>
      <c r="AF95" s="97" t="s">
        <v>38</v>
      </c>
      <c r="AG95" s="132" t="s">
        <v>38</v>
      </c>
      <c r="AH95" s="97" t="s">
        <v>38</v>
      </c>
      <c r="AI95" s="762" t="s">
        <v>38</v>
      </c>
      <c r="AJ95" s="465" t="s">
        <v>38</v>
      </c>
      <c r="AK95" s="466" t="s">
        <v>38</v>
      </c>
      <c r="AL95" s="97" t="s">
        <v>38</v>
      </c>
      <c r="AM95" s="97" t="s">
        <v>38</v>
      </c>
      <c r="AN95" s="465" t="s">
        <v>38</v>
      </c>
      <c r="AO95" s="466" t="s">
        <v>38</v>
      </c>
      <c r="AP95" s="97" t="s">
        <v>38</v>
      </c>
      <c r="AQ95" s="458" t="s">
        <v>38</v>
      </c>
      <c r="AR95" s="454" t="s">
        <v>38</v>
      </c>
      <c r="AS95" s="455" t="s">
        <v>38</v>
      </c>
      <c r="AT95" s="456" t="s">
        <v>38</v>
      </c>
      <c r="AU95" s="456" t="s">
        <v>38</v>
      </c>
      <c r="AV95" s="465" t="s">
        <v>38</v>
      </c>
      <c r="AW95" s="466" t="s">
        <v>38</v>
      </c>
      <c r="AX95" s="97" t="s">
        <v>38</v>
      </c>
      <c r="AY95" s="97" t="s">
        <v>38</v>
      </c>
      <c r="AZ95" s="97" t="s">
        <v>38</v>
      </c>
      <c r="BA95" s="132" t="s">
        <v>38</v>
      </c>
      <c r="BB95" s="97" t="s">
        <v>38</v>
      </c>
      <c r="BC95" s="97" t="s">
        <v>38</v>
      </c>
      <c r="BD95" s="465" t="s">
        <v>38</v>
      </c>
      <c r="BE95" s="466" t="s">
        <v>38</v>
      </c>
      <c r="BF95" s="97" t="s">
        <v>38</v>
      </c>
      <c r="BG95" s="97" t="s">
        <v>38</v>
      </c>
      <c r="BH95" s="465" t="s">
        <v>38</v>
      </c>
      <c r="BI95" s="466" t="s">
        <v>38</v>
      </c>
      <c r="BJ95" s="97" t="s">
        <v>38</v>
      </c>
      <c r="BK95" s="97" t="s">
        <v>38</v>
      </c>
      <c r="BL95" s="454" t="s">
        <v>38</v>
      </c>
      <c r="BM95" s="455" t="s">
        <v>38</v>
      </c>
      <c r="BN95" s="456" t="s">
        <v>38</v>
      </c>
      <c r="BO95" s="456" t="s">
        <v>38</v>
      </c>
      <c r="BP95" s="465" t="s">
        <v>38</v>
      </c>
      <c r="BQ95" s="466" t="s">
        <v>38</v>
      </c>
      <c r="BR95" s="97" t="s">
        <v>38</v>
      </c>
      <c r="BS95" s="97" t="s">
        <v>38</v>
      </c>
      <c r="BT95" s="97" t="s">
        <v>38</v>
      </c>
      <c r="BU95" s="132" t="s">
        <v>38</v>
      </c>
      <c r="BV95" s="97" t="s">
        <v>38</v>
      </c>
      <c r="BW95" s="762" t="s">
        <v>38</v>
      </c>
      <c r="BX95" s="465" t="s">
        <v>38</v>
      </c>
      <c r="BY95" s="466" t="s">
        <v>38</v>
      </c>
      <c r="BZ95" s="97" t="s">
        <v>38</v>
      </c>
      <c r="CA95" s="762" t="s">
        <v>38</v>
      </c>
      <c r="CB95" s="465" t="s">
        <v>38</v>
      </c>
      <c r="CC95" s="466" t="s">
        <v>38</v>
      </c>
      <c r="CD95" s="97" t="s">
        <v>38</v>
      </c>
      <c r="CE95" s="97" t="s">
        <v>38</v>
      </c>
      <c r="CF95" s="468" t="s">
        <v>38</v>
      </c>
      <c r="CG95" s="1167" t="s">
        <v>38</v>
      </c>
      <c r="CH95" s="469" t="s">
        <v>38</v>
      </c>
      <c r="CI95" s="470" t="s">
        <v>38</v>
      </c>
      <c r="CJ95" s="97" t="s">
        <v>38</v>
      </c>
      <c r="CK95" s="132" t="s">
        <v>38</v>
      </c>
      <c r="CL95" s="97" t="s">
        <v>38</v>
      </c>
      <c r="CM95" s="97" t="s">
        <v>38</v>
      </c>
      <c r="CN95" s="97" t="s">
        <v>38</v>
      </c>
      <c r="CO95" s="132" t="s">
        <v>38</v>
      </c>
      <c r="CP95" s="97" t="s">
        <v>38</v>
      </c>
      <c r="CQ95" s="97" t="s">
        <v>38</v>
      </c>
      <c r="CR95" s="97" t="s">
        <v>38</v>
      </c>
      <c r="CS95" s="132" t="s">
        <v>38</v>
      </c>
      <c r="CT95" s="97" t="s">
        <v>38</v>
      </c>
      <c r="CU95" s="97" t="s">
        <v>38</v>
      </c>
      <c r="CV95" s="97" t="s">
        <v>38</v>
      </c>
      <c r="CW95" s="132" t="s">
        <v>38</v>
      </c>
      <c r="CX95" s="97" t="s">
        <v>38</v>
      </c>
      <c r="CY95" s="458" t="s">
        <v>38</v>
      </c>
      <c r="CZ95" s="469" t="s">
        <v>38</v>
      </c>
      <c r="DA95" s="471" t="s">
        <v>38</v>
      </c>
      <c r="DB95" s="1054" t="s">
        <v>38</v>
      </c>
      <c r="DC95" s="983" t="s">
        <v>38</v>
      </c>
      <c r="DD95" s="92" t="s">
        <v>38</v>
      </c>
      <c r="DE95" s="742" t="s">
        <v>38</v>
      </c>
      <c r="DF95" s="742" t="s">
        <v>38</v>
      </c>
      <c r="DG95" s="742" t="s">
        <v>38</v>
      </c>
      <c r="DH95" s="742" t="s">
        <v>38</v>
      </c>
      <c r="DI95" s="744" t="s">
        <v>38</v>
      </c>
      <c r="DJ95" s="92" t="s">
        <v>38</v>
      </c>
      <c r="DK95" s="675" t="s">
        <v>38</v>
      </c>
      <c r="DL95" s="92" t="s">
        <v>38</v>
      </c>
      <c r="DM95" s="744" t="s">
        <v>38</v>
      </c>
      <c r="DN95" s="92" t="s">
        <v>38</v>
      </c>
      <c r="DO95" s="741" t="s">
        <v>38</v>
      </c>
      <c r="DP95" s="456" t="s">
        <v>38</v>
      </c>
      <c r="DQ95" s="693" t="s">
        <v>38</v>
      </c>
    </row>
    <row r="96" spans="1:121" x14ac:dyDescent="0.25">
      <c r="A96" s="1311"/>
      <c r="B96" s="86" t="s">
        <v>75</v>
      </c>
      <c r="C96" s="464"/>
      <c r="D96" s="454" t="s">
        <v>38</v>
      </c>
      <c r="E96" s="455" t="s">
        <v>38</v>
      </c>
      <c r="F96" s="456" t="s">
        <v>38</v>
      </c>
      <c r="G96" s="456" t="s">
        <v>38</v>
      </c>
      <c r="H96" s="465" t="s">
        <v>38</v>
      </c>
      <c r="I96" s="466" t="s">
        <v>38</v>
      </c>
      <c r="J96" s="97" t="s">
        <v>38</v>
      </c>
      <c r="K96" s="92" t="s">
        <v>38</v>
      </c>
      <c r="L96" s="97" t="s">
        <v>38</v>
      </c>
      <c r="M96" s="132" t="s">
        <v>38</v>
      </c>
      <c r="N96" s="97" t="s">
        <v>38</v>
      </c>
      <c r="O96" s="132" t="s">
        <v>38</v>
      </c>
      <c r="P96" s="467" t="s">
        <v>38</v>
      </c>
      <c r="Q96" s="466" t="s">
        <v>38</v>
      </c>
      <c r="R96" s="457" t="s">
        <v>38</v>
      </c>
      <c r="S96" s="97" t="s">
        <v>38</v>
      </c>
      <c r="T96" s="467" t="s">
        <v>38</v>
      </c>
      <c r="U96" s="466" t="s">
        <v>38</v>
      </c>
      <c r="V96" s="97" t="s">
        <v>38</v>
      </c>
      <c r="W96" s="458" t="s">
        <v>38</v>
      </c>
      <c r="X96" s="454" t="s">
        <v>38</v>
      </c>
      <c r="Y96" s="455" t="s">
        <v>38</v>
      </c>
      <c r="Z96" s="456" t="s">
        <v>38</v>
      </c>
      <c r="AA96" s="456" t="s">
        <v>38</v>
      </c>
      <c r="AB96" s="465" t="s">
        <v>38</v>
      </c>
      <c r="AC96" s="466" t="s">
        <v>38</v>
      </c>
      <c r="AD96" s="97" t="s">
        <v>38</v>
      </c>
      <c r="AE96" s="97" t="s">
        <v>38</v>
      </c>
      <c r="AF96" s="97" t="s">
        <v>38</v>
      </c>
      <c r="AG96" s="132" t="s">
        <v>38</v>
      </c>
      <c r="AH96" s="97" t="s">
        <v>38</v>
      </c>
      <c r="AI96" s="762" t="s">
        <v>38</v>
      </c>
      <c r="AJ96" s="465" t="s">
        <v>38</v>
      </c>
      <c r="AK96" s="466" t="s">
        <v>38</v>
      </c>
      <c r="AL96" s="97" t="s">
        <v>38</v>
      </c>
      <c r="AM96" s="97" t="s">
        <v>38</v>
      </c>
      <c r="AN96" s="465" t="s">
        <v>38</v>
      </c>
      <c r="AO96" s="466" t="s">
        <v>38</v>
      </c>
      <c r="AP96" s="97" t="s">
        <v>38</v>
      </c>
      <c r="AQ96" s="458" t="s">
        <v>38</v>
      </c>
      <c r="AR96" s="454" t="s">
        <v>38</v>
      </c>
      <c r="AS96" s="455" t="s">
        <v>38</v>
      </c>
      <c r="AT96" s="456" t="s">
        <v>38</v>
      </c>
      <c r="AU96" s="456" t="s">
        <v>38</v>
      </c>
      <c r="AV96" s="465" t="s">
        <v>38</v>
      </c>
      <c r="AW96" s="466" t="s">
        <v>38</v>
      </c>
      <c r="AX96" s="97" t="s">
        <v>38</v>
      </c>
      <c r="AY96" s="97" t="s">
        <v>38</v>
      </c>
      <c r="AZ96" s="97" t="s">
        <v>38</v>
      </c>
      <c r="BA96" s="132" t="s">
        <v>38</v>
      </c>
      <c r="BB96" s="97" t="s">
        <v>38</v>
      </c>
      <c r="BC96" s="97" t="s">
        <v>38</v>
      </c>
      <c r="BD96" s="465" t="s">
        <v>38</v>
      </c>
      <c r="BE96" s="466" t="s">
        <v>38</v>
      </c>
      <c r="BF96" s="97" t="s">
        <v>38</v>
      </c>
      <c r="BG96" s="97" t="s">
        <v>38</v>
      </c>
      <c r="BH96" s="465" t="s">
        <v>38</v>
      </c>
      <c r="BI96" s="466" t="s">
        <v>38</v>
      </c>
      <c r="BJ96" s="97" t="s">
        <v>38</v>
      </c>
      <c r="BK96" s="97" t="s">
        <v>38</v>
      </c>
      <c r="BL96" s="454" t="s">
        <v>38</v>
      </c>
      <c r="BM96" s="455" t="s">
        <v>38</v>
      </c>
      <c r="BN96" s="456" t="s">
        <v>38</v>
      </c>
      <c r="BO96" s="456" t="s">
        <v>38</v>
      </c>
      <c r="BP96" s="465" t="s">
        <v>38</v>
      </c>
      <c r="BQ96" s="466" t="s">
        <v>38</v>
      </c>
      <c r="BR96" s="97" t="s">
        <v>38</v>
      </c>
      <c r="BS96" s="97" t="s">
        <v>38</v>
      </c>
      <c r="BT96" s="97" t="s">
        <v>38</v>
      </c>
      <c r="BU96" s="132" t="s">
        <v>38</v>
      </c>
      <c r="BV96" s="97" t="s">
        <v>38</v>
      </c>
      <c r="BW96" s="762" t="s">
        <v>38</v>
      </c>
      <c r="BX96" s="465" t="s">
        <v>38</v>
      </c>
      <c r="BY96" s="466" t="s">
        <v>38</v>
      </c>
      <c r="BZ96" s="97" t="s">
        <v>38</v>
      </c>
      <c r="CA96" s="762" t="s">
        <v>38</v>
      </c>
      <c r="CB96" s="465" t="s">
        <v>38</v>
      </c>
      <c r="CC96" s="466" t="s">
        <v>38</v>
      </c>
      <c r="CD96" s="97" t="s">
        <v>38</v>
      </c>
      <c r="CE96" s="97" t="s">
        <v>38</v>
      </c>
      <c r="CF96" s="468" t="s">
        <v>38</v>
      </c>
      <c r="CG96" s="1167" t="s">
        <v>38</v>
      </c>
      <c r="CH96" s="469" t="s">
        <v>38</v>
      </c>
      <c r="CI96" s="470" t="s">
        <v>38</v>
      </c>
      <c r="CJ96" s="97" t="s">
        <v>38</v>
      </c>
      <c r="CK96" s="132" t="s">
        <v>38</v>
      </c>
      <c r="CL96" s="97" t="s">
        <v>38</v>
      </c>
      <c r="CM96" s="97" t="s">
        <v>38</v>
      </c>
      <c r="CN96" s="97" t="s">
        <v>38</v>
      </c>
      <c r="CO96" s="132" t="s">
        <v>38</v>
      </c>
      <c r="CP96" s="97" t="s">
        <v>38</v>
      </c>
      <c r="CQ96" s="97" t="s">
        <v>38</v>
      </c>
      <c r="CR96" s="97" t="s">
        <v>38</v>
      </c>
      <c r="CS96" s="132" t="s">
        <v>38</v>
      </c>
      <c r="CT96" s="97" t="s">
        <v>38</v>
      </c>
      <c r="CU96" s="97" t="s">
        <v>38</v>
      </c>
      <c r="CV96" s="97" t="s">
        <v>38</v>
      </c>
      <c r="CW96" s="132" t="s">
        <v>38</v>
      </c>
      <c r="CX96" s="97" t="s">
        <v>38</v>
      </c>
      <c r="CY96" s="458" t="s">
        <v>38</v>
      </c>
      <c r="CZ96" s="469" t="s">
        <v>38</v>
      </c>
      <c r="DA96" s="471" t="s">
        <v>38</v>
      </c>
      <c r="DB96" s="1054" t="s">
        <v>38</v>
      </c>
      <c r="DC96" s="983" t="s">
        <v>38</v>
      </c>
      <c r="DD96" s="92" t="s">
        <v>38</v>
      </c>
      <c r="DE96" s="742" t="s">
        <v>38</v>
      </c>
      <c r="DF96" s="97" t="s">
        <v>38</v>
      </c>
      <c r="DG96" s="743" t="s">
        <v>38</v>
      </c>
      <c r="DH96" s="97" t="s">
        <v>38</v>
      </c>
      <c r="DI96" s="744" t="s">
        <v>38</v>
      </c>
      <c r="DJ96" s="92" t="s">
        <v>38</v>
      </c>
      <c r="DK96" s="675" t="s">
        <v>38</v>
      </c>
      <c r="DL96" s="92" t="s">
        <v>38</v>
      </c>
      <c r="DM96" s="744" t="s">
        <v>38</v>
      </c>
      <c r="DN96" s="92" t="s">
        <v>38</v>
      </c>
      <c r="DO96" s="741" t="s">
        <v>38</v>
      </c>
      <c r="DP96" s="456" t="s">
        <v>38</v>
      </c>
      <c r="DQ96" s="693" t="s">
        <v>38</v>
      </c>
    </row>
    <row r="97" spans="1:121" x14ac:dyDescent="0.25">
      <c r="A97" s="1311"/>
      <c r="B97" s="473" t="s">
        <v>76</v>
      </c>
      <c r="C97" s="474"/>
      <c r="D97" s="475" t="s">
        <v>38</v>
      </c>
      <c r="E97" s="476" t="s">
        <v>38</v>
      </c>
      <c r="F97" s="477" t="s">
        <v>38</v>
      </c>
      <c r="G97" s="368" t="s">
        <v>38</v>
      </c>
      <c r="H97" s="478" t="s">
        <v>38</v>
      </c>
      <c r="I97" s="342" t="s">
        <v>38</v>
      </c>
      <c r="J97" s="479" t="s">
        <v>38</v>
      </c>
      <c r="K97" s="367" t="s">
        <v>38</v>
      </c>
      <c r="L97" s="479" t="s">
        <v>38</v>
      </c>
      <c r="M97" s="342" t="s">
        <v>38</v>
      </c>
      <c r="N97" s="479" t="s">
        <v>38</v>
      </c>
      <c r="O97" s="342" t="s">
        <v>38</v>
      </c>
      <c r="P97" s="367" t="s">
        <v>38</v>
      </c>
      <c r="Q97" s="342" t="s">
        <v>38</v>
      </c>
      <c r="R97" s="478" t="s">
        <v>38</v>
      </c>
      <c r="S97" s="479" t="s">
        <v>38</v>
      </c>
      <c r="T97" s="367" t="s">
        <v>38</v>
      </c>
      <c r="U97" s="342" t="s">
        <v>38</v>
      </c>
      <c r="V97" s="479" t="s">
        <v>38</v>
      </c>
      <c r="W97" s="480" t="s">
        <v>38</v>
      </c>
      <c r="X97" s="475" t="s">
        <v>38</v>
      </c>
      <c r="Y97" s="476" t="s">
        <v>38</v>
      </c>
      <c r="Z97" s="477" t="s">
        <v>38</v>
      </c>
      <c r="AA97" s="368" t="s">
        <v>38</v>
      </c>
      <c r="AB97" s="478" t="s">
        <v>38</v>
      </c>
      <c r="AC97" s="342" t="s">
        <v>38</v>
      </c>
      <c r="AD97" s="479" t="s">
        <v>38</v>
      </c>
      <c r="AE97" s="479" t="s">
        <v>38</v>
      </c>
      <c r="AF97" s="479" t="s">
        <v>38</v>
      </c>
      <c r="AG97" s="342" t="s">
        <v>38</v>
      </c>
      <c r="AH97" s="479" t="s">
        <v>38</v>
      </c>
      <c r="AI97" s="763" t="s">
        <v>38</v>
      </c>
      <c r="AJ97" s="478" t="s">
        <v>38</v>
      </c>
      <c r="AK97" s="342" t="s">
        <v>38</v>
      </c>
      <c r="AL97" s="479" t="s">
        <v>38</v>
      </c>
      <c r="AM97" s="479" t="s">
        <v>38</v>
      </c>
      <c r="AN97" s="478" t="s">
        <v>38</v>
      </c>
      <c r="AO97" s="342" t="s">
        <v>38</v>
      </c>
      <c r="AP97" s="479" t="s">
        <v>38</v>
      </c>
      <c r="AQ97" s="480" t="s">
        <v>38</v>
      </c>
      <c r="AR97" s="475" t="s">
        <v>38</v>
      </c>
      <c r="AS97" s="476" t="s">
        <v>38</v>
      </c>
      <c r="AT97" s="477" t="s">
        <v>38</v>
      </c>
      <c r="AU97" s="368" t="s">
        <v>38</v>
      </c>
      <c r="AV97" s="478" t="s">
        <v>38</v>
      </c>
      <c r="AW97" s="342" t="s">
        <v>38</v>
      </c>
      <c r="AX97" s="479" t="s">
        <v>38</v>
      </c>
      <c r="AY97" s="479" t="s">
        <v>38</v>
      </c>
      <c r="AZ97" s="479" t="s">
        <v>38</v>
      </c>
      <c r="BA97" s="342" t="s">
        <v>38</v>
      </c>
      <c r="BB97" s="479" t="s">
        <v>38</v>
      </c>
      <c r="BC97" s="479" t="s">
        <v>38</v>
      </c>
      <c r="BD97" s="478" t="s">
        <v>38</v>
      </c>
      <c r="BE97" s="342" t="s">
        <v>38</v>
      </c>
      <c r="BF97" s="479" t="s">
        <v>38</v>
      </c>
      <c r="BG97" s="479" t="s">
        <v>38</v>
      </c>
      <c r="BH97" s="478" t="s">
        <v>38</v>
      </c>
      <c r="BI97" s="342" t="s">
        <v>38</v>
      </c>
      <c r="BJ97" s="479" t="s">
        <v>38</v>
      </c>
      <c r="BK97" s="479" t="s">
        <v>38</v>
      </c>
      <c r="BL97" s="475" t="s">
        <v>38</v>
      </c>
      <c r="BM97" s="476" t="s">
        <v>38</v>
      </c>
      <c r="BN97" s="477" t="s">
        <v>38</v>
      </c>
      <c r="BO97" s="368" t="s">
        <v>38</v>
      </c>
      <c r="BP97" s="478" t="s">
        <v>38</v>
      </c>
      <c r="BQ97" s="342" t="s">
        <v>38</v>
      </c>
      <c r="BR97" s="479" t="s">
        <v>38</v>
      </c>
      <c r="BS97" s="479" t="s">
        <v>38</v>
      </c>
      <c r="BT97" s="479" t="s">
        <v>38</v>
      </c>
      <c r="BU97" s="342" t="s">
        <v>38</v>
      </c>
      <c r="BV97" s="479" t="s">
        <v>38</v>
      </c>
      <c r="BW97" s="763" t="s">
        <v>38</v>
      </c>
      <c r="BX97" s="478" t="s">
        <v>38</v>
      </c>
      <c r="BY97" s="342" t="s">
        <v>38</v>
      </c>
      <c r="BZ97" s="479" t="s">
        <v>38</v>
      </c>
      <c r="CA97" s="763" t="s">
        <v>38</v>
      </c>
      <c r="CB97" s="478" t="s">
        <v>38</v>
      </c>
      <c r="CC97" s="342" t="s">
        <v>38</v>
      </c>
      <c r="CD97" s="479" t="s">
        <v>38</v>
      </c>
      <c r="CE97" s="479" t="s">
        <v>38</v>
      </c>
      <c r="CF97" s="475" t="s">
        <v>38</v>
      </c>
      <c r="CG97" s="1168" t="s">
        <v>38</v>
      </c>
      <c r="CH97" s="477" t="s">
        <v>38</v>
      </c>
      <c r="CI97" s="368" t="s">
        <v>38</v>
      </c>
      <c r="CJ97" s="479" t="s">
        <v>38</v>
      </c>
      <c r="CK97" s="342" t="s">
        <v>38</v>
      </c>
      <c r="CL97" s="479" t="s">
        <v>38</v>
      </c>
      <c r="CM97" s="479" t="s">
        <v>38</v>
      </c>
      <c r="CN97" s="479" t="s">
        <v>38</v>
      </c>
      <c r="CO97" s="342" t="s">
        <v>38</v>
      </c>
      <c r="CP97" s="479" t="s">
        <v>38</v>
      </c>
      <c r="CQ97" s="479" t="s">
        <v>38</v>
      </c>
      <c r="CR97" s="479" t="s">
        <v>38</v>
      </c>
      <c r="CS97" s="342" t="s">
        <v>38</v>
      </c>
      <c r="CT97" s="479" t="s">
        <v>38</v>
      </c>
      <c r="CU97" s="479" t="s">
        <v>38</v>
      </c>
      <c r="CV97" s="479" t="s">
        <v>38</v>
      </c>
      <c r="CW97" s="342" t="s">
        <v>38</v>
      </c>
      <c r="CX97" s="479" t="s">
        <v>38</v>
      </c>
      <c r="CY97" s="480" t="s">
        <v>38</v>
      </c>
      <c r="CZ97" s="477" t="s">
        <v>38</v>
      </c>
      <c r="DA97" s="483" t="s">
        <v>38</v>
      </c>
      <c r="DB97" s="1055" t="s">
        <v>38</v>
      </c>
      <c r="DC97" s="1048" t="s">
        <v>38</v>
      </c>
      <c r="DD97" s="367" t="s">
        <v>38</v>
      </c>
      <c r="DE97" s="660" t="s">
        <v>38</v>
      </c>
      <c r="DF97" s="479" t="s">
        <v>38</v>
      </c>
      <c r="DG97" s="670" t="s">
        <v>38</v>
      </c>
      <c r="DH97" s="367" t="s">
        <v>38</v>
      </c>
      <c r="DI97" s="716" t="s">
        <v>38</v>
      </c>
      <c r="DJ97" s="367" t="s">
        <v>38</v>
      </c>
      <c r="DK97" s="670" t="s">
        <v>38</v>
      </c>
      <c r="DL97" s="367" t="s">
        <v>38</v>
      </c>
      <c r="DM97" s="716" t="s">
        <v>38</v>
      </c>
      <c r="DN97" s="367" t="s">
        <v>38</v>
      </c>
      <c r="DO97" s="368" t="s">
        <v>38</v>
      </c>
      <c r="DP97" s="482" t="s">
        <v>38</v>
      </c>
      <c r="DQ97" s="694" t="s">
        <v>38</v>
      </c>
    </row>
    <row r="98" spans="1:121" ht="15.75" thickBot="1" x14ac:dyDescent="0.3">
      <c r="A98" s="484"/>
      <c r="B98" s="485" t="s">
        <v>77</v>
      </c>
      <c r="C98" s="486"/>
      <c r="D98" s="487" t="s">
        <v>38</v>
      </c>
      <c r="E98" s="488" t="s">
        <v>38</v>
      </c>
      <c r="F98" s="488" t="s">
        <v>38</v>
      </c>
      <c r="G98" s="489" t="s">
        <v>38</v>
      </c>
      <c r="H98" s="490">
        <v>260958</v>
      </c>
      <c r="I98" s="491">
        <v>341179.83999999997</v>
      </c>
      <c r="J98" s="492">
        <v>168976</v>
      </c>
      <c r="K98" s="493">
        <v>191221.84</v>
      </c>
      <c r="L98" s="494">
        <v>91982</v>
      </c>
      <c r="M98" s="494">
        <v>149958</v>
      </c>
      <c r="N98" s="495">
        <v>166426</v>
      </c>
      <c r="O98" s="496">
        <v>185336.84</v>
      </c>
      <c r="P98" s="497">
        <v>88555</v>
      </c>
      <c r="Q98" s="498">
        <v>106512</v>
      </c>
      <c r="R98" s="499">
        <v>2550</v>
      </c>
      <c r="S98" s="500">
        <v>5885</v>
      </c>
      <c r="T98" s="497">
        <v>3427</v>
      </c>
      <c r="U98" s="500">
        <v>43446</v>
      </c>
      <c r="V98" s="501" t="s">
        <v>38</v>
      </c>
      <c r="W98" s="502" t="s">
        <v>38</v>
      </c>
      <c r="X98" s="487" t="s">
        <v>38</v>
      </c>
      <c r="Y98" s="488" t="s">
        <v>38</v>
      </c>
      <c r="Z98" s="488" t="s">
        <v>38</v>
      </c>
      <c r="AA98" s="489" t="s">
        <v>38</v>
      </c>
      <c r="AB98" s="490">
        <v>292396</v>
      </c>
      <c r="AC98" s="491">
        <v>261293.53782927088</v>
      </c>
      <c r="AD98" s="492">
        <v>168976</v>
      </c>
      <c r="AE98" s="503">
        <v>155278.28</v>
      </c>
      <c r="AF98" s="494">
        <v>123420</v>
      </c>
      <c r="AG98" s="491">
        <v>106015.25782927086</v>
      </c>
      <c r="AH98" s="495">
        <v>166426</v>
      </c>
      <c r="AI98" s="504">
        <v>155278.28</v>
      </c>
      <c r="AJ98" s="500">
        <v>118765</v>
      </c>
      <c r="AK98" s="505">
        <v>106015.25782927086</v>
      </c>
      <c r="AL98" s="499">
        <v>2550</v>
      </c>
      <c r="AM98" s="500">
        <v>0</v>
      </c>
      <c r="AN98" s="500">
        <v>4655</v>
      </c>
      <c r="AO98" s="505">
        <v>0</v>
      </c>
      <c r="AP98" s="501" t="s">
        <v>38</v>
      </c>
      <c r="AQ98" s="502" t="s">
        <v>38</v>
      </c>
      <c r="AR98" s="487" t="s">
        <v>38</v>
      </c>
      <c r="AS98" s="488" t="s">
        <v>38</v>
      </c>
      <c r="AT98" s="488" t="s">
        <v>38</v>
      </c>
      <c r="AU98" s="489" t="s">
        <v>38</v>
      </c>
      <c r="AV98" s="490">
        <v>307106.30000000005</v>
      </c>
      <c r="AW98" s="491">
        <v>271045.90000000002</v>
      </c>
      <c r="AX98" s="492">
        <v>177297.30000000002</v>
      </c>
      <c r="AY98" s="503">
        <v>172018.9</v>
      </c>
      <c r="AZ98" s="494">
        <v>129809</v>
      </c>
      <c r="BA98" s="491">
        <v>99027</v>
      </c>
      <c r="BB98" s="495">
        <v>174747.30000000002</v>
      </c>
      <c r="BC98" s="504">
        <v>170090.9</v>
      </c>
      <c r="BD98" s="500">
        <v>125035</v>
      </c>
      <c r="BE98" s="498">
        <v>99027</v>
      </c>
      <c r="BF98" s="499">
        <v>2550</v>
      </c>
      <c r="BG98" s="500">
        <v>1928</v>
      </c>
      <c r="BH98" s="500">
        <v>4774</v>
      </c>
      <c r="BI98" s="505">
        <v>0</v>
      </c>
      <c r="BJ98" s="501" t="s">
        <v>38</v>
      </c>
      <c r="BK98" s="502" t="s">
        <v>38</v>
      </c>
      <c r="BL98" s="487" t="s">
        <v>38</v>
      </c>
      <c r="BM98" s="488" t="s">
        <v>38</v>
      </c>
      <c r="BN98" s="488" t="s">
        <v>38</v>
      </c>
      <c r="BO98" s="489" t="s">
        <v>38</v>
      </c>
      <c r="BP98" s="490">
        <v>295844.30000000005</v>
      </c>
      <c r="BQ98" s="802">
        <v>252705.08</v>
      </c>
      <c r="BR98" s="492">
        <v>183327.30000000002</v>
      </c>
      <c r="BS98" s="503">
        <v>130810.07999999999</v>
      </c>
      <c r="BT98" s="494">
        <v>112517</v>
      </c>
      <c r="BU98" s="802">
        <v>121895</v>
      </c>
      <c r="BV98" s="495">
        <v>180777.30000000002</v>
      </c>
      <c r="BW98" s="504">
        <v>128548.07999999999</v>
      </c>
      <c r="BX98" s="500">
        <v>112517</v>
      </c>
      <c r="BY98" s="498">
        <v>87294</v>
      </c>
      <c r="BZ98" s="499">
        <v>2550</v>
      </c>
      <c r="CA98" s="500">
        <v>2262</v>
      </c>
      <c r="CB98" s="500">
        <v>0</v>
      </c>
      <c r="CC98" s="505">
        <v>34601</v>
      </c>
      <c r="CD98" s="501" t="s">
        <v>38</v>
      </c>
      <c r="CE98" s="502" t="s">
        <v>38</v>
      </c>
      <c r="CF98" s="506" t="s">
        <v>38</v>
      </c>
      <c r="CG98" s="1169" t="s">
        <v>38</v>
      </c>
      <c r="CH98" s="507" t="s">
        <v>38</v>
      </c>
      <c r="CI98" s="508" t="s">
        <v>38</v>
      </c>
      <c r="CJ98" s="494">
        <f t="shared" ref="CJ98:CW99" si="55">BP98+AV98+AB98+H98</f>
        <v>1156304.6000000001</v>
      </c>
      <c r="CK98" s="802">
        <f t="shared" si="55"/>
        <v>1126224.3578292709</v>
      </c>
      <c r="CL98" s="490">
        <f t="shared" si="55"/>
        <v>698576.60000000009</v>
      </c>
      <c r="CM98" s="803">
        <f t="shared" si="55"/>
        <v>649329.1</v>
      </c>
      <c r="CN98" s="494">
        <f t="shared" si="55"/>
        <v>457728</v>
      </c>
      <c r="CO98" s="802">
        <f t="shared" si="55"/>
        <v>476895.25782927085</v>
      </c>
      <c r="CP98" s="490">
        <f t="shared" si="55"/>
        <v>688376.60000000009</v>
      </c>
      <c r="CQ98" s="494">
        <f t="shared" si="55"/>
        <v>639254.1</v>
      </c>
      <c r="CR98" s="490">
        <f t="shared" si="55"/>
        <v>444872</v>
      </c>
      <c r="CS98" s="490">
        <f t="shared" si="55"/>
        <v>398848.25782927085</v>
      </c>
      <c r="CT98" s="490">
        <f t="shared" si="55"/>
        <v>10200</v>
      </c>
      <c r="CU98" s="490">
        <f t="shared" si="55"/>
        <v>10075</v>
      </c>
      <c r="CV98" s="490">
        <f t="shared" si="55"/>
        <v>12856</v>
      </c>
      <c r="CW98" s="802">
        <f t="shared" si="55"/>
        <v>78047</v>
      </c>
      <c r="CX98" s="501" t="s">
        <v>38</v>
      </c>
      <c r="CY98" s="509" t="s">
        <v>38</v>
      </c>
      <c r="CZ98" s="510" t="s">
        <v>38</v>
      </c>
      <c r="DA98" s="511" t="s">
        <v>38</v>
      </c>
      <c r="DB98" s="512">
        <f>CK98-CJ98</f>
        <v>-30080.242170729209</v>
      </c>
      <c r="DC98" s="699">
        <f>DB98/CJ98</f>
        <v>-2.6014116151340406E-2</v>
      </c>
      <c r="DD98" s="513">
        <f t="shared" ref="DD98:DD99" si="56">CM98-CL98</f>
        <v>-49247.500000000116</v>
      </c>
      <c r="DE98" s="661">
        <f t="shared" ref="DE98:DE99" si="57">DD98/CL98</f>
        <v>-7.049692188372772E-2</v>
      </c>
      <c r="DF98" s="177">
        <f t="shared" ref="DF98:DF99" si="58">CO98-CN98</f>
        <v>19167.257829270849</v>
      </c>
      <c r="DG98" s="671">
        <f t="shared" ref="DG98:DG99" si="59">DF98/CN98</f>
        <v>4.1874776787242315E-2</v>
      </c>
      <c r="DH98" s="513">
        <f t="shared" ref="DH98:DH99" si="60">CQ98-CP98</f>
        <v>-49122.500000000116</v>
      </c>
      <c r="DI98" s="704">
        <f t="shared" ref="DI98:DI99" si="61">DH98/CP98</f>
        <v>-7.1359921298893819E-2</v>
      </c>
      <c r="DJ98" s="497">
        <f t="shared" ref="DJ98:DJ99" si="62">CS98-CR98</f>
        <v>-46023.742170729151</v>
      </c>
      <c r="DK98" s="676">
        <f t="shared" ref="DK98:DK99" si="63">DJ98/CR98</f>
        <v>-0.10345389723500052</v>
      </c>
      <c r="DL98" s="513">
        <f t="shared" si="39"/>
        <v>-125</v>
      </c>
      <c r="DM98" s="699">
        <f t="shared" si="52"/>
        <v>-1.2254901960784314E-2</v>
      </c>
      <c r="DN98" s="165" t="s">
        <v>38</v>
      </c>
      <c r="DO98" s="514" t="s">
        <v>38</v>
      </c>
      <c r="DP98" s="515" t="s">
        <v>38</v>
      </c>
      <c r="DQ98" s="695" t="s">
        <v>38</v>
      </c>
    </row>
    <row r="99" spans="1:121" ht="16.5" thickTop="1" thickBot="1" x14ac:dyDescent="0.3">
      <c r="A99" s="516"/>
      <c r="B99" s="517" t="s">
        <v>78</v>
      </c>
      <c r="C99" s="396"/>
      <c r="D99" s="518"/>
      <c r="E99" s="519"/>
      <c r="F99" s="396"/>
      <c r="G99" s="520"/>
      <c r="H99" s="521">
        <v>3114074.5405280222</v>
      </c>
      <c r="I99" s="522">
        <v>3461497.1894284203</v>
      </c>
      <c r="J99" s="521">
        <v>2021234.5405280222</v>
      </c>
      <c r="K99" s="523">
        <v>2089403.1894284205</v>
      </c>
      <c r="L99" s="524">
        <v>1092840</v>
      </c>
      <c r="M99" s="524">
        <v>1372094</v>
      </c>
      <c r="N99" s="521">
        <v>1999873</v>
      </c>
      <c r="O99" s="522">
        <v>2064004</v>
      </c>
      <c r="P99" s="523">
        <v>1064127</v>
      </c>
      <c r="Q99" s="524">
        <v>1186174</v>
      </c>
      <c r="R99" s="521">
        <v>21362</v>
      </c>
      <c r="S99" s="524">
        <v>25399</v>
      </c>
      <c r="T99" s="523">
        <v>28713</v>
      </c>
      <c r="U99" s="522">
        <v>185920</v>
      </c>
      <c r="V99" s="525" t="s">
        <v>38</v>
      </c>
      <c r="W99" s="526" t="s">
        <v>38</v>
      </c>
      <c r="X99" s="1303" t="s">
        <v>38</v>
      </c>
      <c r="Y99" s="1304"/>
      <c r="Z99" s="1304"/>
      <c r="AA99" s="1305"/>
      <c r="AB99" s="521">
        <v>3200074</v>
      </c>
      <c r="AC99" s="522">
        <v>3462713</v>
      </c>
      <c r="AD99" s="521">
        <v>1855936</v>
      </c>
      <c r="AE99" s="524">
        <v>1960651.3772800604</v>
      </c>
      <c r="AF99" s="524">
        <v>1344138</v>
      </c>
      <c r="AG99" s="524">
        <v>1502061.6227199396</v>
      </c>
      <c r="AH99" s="521">
        <v>1838213</v>
      </c>
      <c r="AI99" s="524">
        <v>1900884.3220562781</v>
      </c>
      <c r="AJ99" s="524">
        <v>1311787</v>
      </c>
      <c r="AK99" s="524">
        <v>1297816.6779437219</v>
      </c>
      <c r="AL99" s="521">
        <v>17723</v>
      </c>
      <c r="AM99" s="524">
        <v>59767.05522378227</v>
      </c>
      <c r="AN99" s="524">
        <v>32351</v>
      </c>
      <c r="AO99" s="524">
        <v>204244.94477621774</v>
      </c>
      <c r="AP99" s="525" t="s">
        <v>38</v>
      </c>
      <c r="AQ99" s="526" t="s">
        <v>38</v>
      </c>
      <c r="AR99" s="518"/>
      <c r="AS99" s="519"/>
      <c r="AT99" s="396"/>
      <c r="AU99" s="520"/>
      <c r="AV99" s="521">
        <v>4468176.2531588702</v>
      </c>
      <c r="AW99" s="522">
        <v>3495871.2361379233</v>
      </c>
      <c r="AX99" s="521">
        <v>2016777.2531588702</v>
      </c>
      <c r="AY99" s="524">
        <v>1992282.2361379233</v>
      </c>
      <c r="AZ99" s="524">
        <v>2451399</v>
      </c>
      <c r="BA99" s="522">
        <v>1503589</v>
      </c>
      <c r="BB99" s="521">
        <v>1852175.2531588702</v>
      </c>
      <c r="BC99" s="524">
        <v>1829164.5861379234</v>
      </c>
      <c r="BD99" s="521">
        <v>2238225</v>
      </c>
      <c r="BE99" s="522">
        <v>1460198</v>
      </c>
      <c r="BF99" s="521">
        <v>164602</v>
      </c>
      <c r="BG99" s="524">
        <v>163117.65</v>
      </c>
      <c r="BH99" s="521">
        <v>213174</v>
      </c>
      <c r="BI99" s="521">
        <v>43391</v>
      </c>
      <c r="BJ99" s="1014" t="s">
        <v>38</v>
      </c>
      <c r="BK99" s="1015" t="s">
        <v>38</v>
      </c>
      <c r="BL99" s="518"/>
      <c r="BM99" s="519"/>
      <c r="BN99" s="396"/>
      <c r="BO99" s="520"/>
      <c r="BP99" s="521">
        <v>3181074.74</v>
      </c>
      <c r="BQ99" s="805">
        <v>3687051.8241239781</v>
      </c>
      <c r="BR99" s="521">
        <v>2073503.7400000002</v>
      </c>
      <c r="BS99" s="524">
        <v>1970716.8241239781</v>
      </c>
      <c r="BT99" s="524">
        <v>1107571</v>
      </c>
      <c r="BU99" s="805">
        <v>1716335</v>
      </c>
      <c r="BV99" s="521">
        <v>2051102.7400000002</v>
      </c>
      <c r="BW99" s="524">
        <v>1944852.8741239782</v>
      </c>
      <c r="BX99" s="521">
        <v>1079897</v>
      </c>
      <c r="BY99" s="522">
        <v>1320706</v>
      </c>
      <c r="BZ99" s="521">
        <v>22401</v>
      </c>
      <c r="CA99" s="524">
        <v>25863.95</v>
      </c>
      <c r="CB99" s="521">
        <v>27674</v>
      </c>
      <c r="CC99" s="521">
        <v>395629</v>
      </c>
      <c r="CD99" s="525" t="s">
        <v>38</v>
      </c>
      <c r="CE99" s="526" t="s">
        <v>38</v>
      </c>
      <c r="CF99" s="528"/>
      <c r="CG99" s="1170"/>
      <c r="CH99" s="529"/>
      <c r="CI99" s="530"/>
      <c r="CJ99" s="804">
        <f>BP99+AV99+AB99+H99</f>
        <v>13963399.533686891</v>
      </c>
      <c r="CK99" s="805">
        <f t="shared" si="55"/>
        <v>14107133.249690322</v>
      </c>
      <c r="CL99" s="806">
        <f t="shared" si="55"/>
        <v>7967451.5336868931</v>
      </c>
      <c r="CM99" s="807">
        <f t="shared" si="55"/>
        <v>8013053.6269703824</v>
      </c>
      <c r="CN99" s="804">
        <f t="shared" si="55"/>
        <v>5995948</v>
      </c>
      <c r="CO99" s="805">
        <f t="shared" si="55"/>
        <v>6094079.6227199398</v>
      </c>
      <c r="CP99" s="806">
        <f t="shared" si="55"/>
        <v>7741363.9931588704</v>
      </c>
      <c r="CQ99" s="804">
        <f t="shared" si="55"/>
        <v>7738905.7823181804</v>
      </c>
      <c r="CR99" s="806">
        <f t="shared" si="55"/>
        <v>5694036</v>
      </c>
      <c r="CS99" s="806">
        <f t="shared" si="55"/>
        <v>5264894.6779437214</v>
      </c>
      <c r="CT99" s="806">
        <f t="shared" si="55"/>
        <v>226088</v>
      </c>
      <c r="CU99" s="806">
        <f t="shared" si="55"/>
        <v>274147.65522378229</v>
      </c>
      <c r="CV99" s="806">
        <f t="shared" si="55"/>
        <v>301912</v>
      </c>
      <c r="CW99" s="805">
        <f t="shared" si="55"/>
        <v>829184.94477621769</v>
      </c>
      <c r="CX99" s="521"/>
      <c r="CY99" s="527"/>
      <c r="CZ99" s="531" t="s">
        <v>38</v>
      </c>
      <c r="DA99" s="532" t="s">
        <v>38</v>
      </c>
      <c r="DB99" s="521">
        <f>CK99-CJ99</f>
        <v>143733.71600343101</v>
      </c>
      <c r="DC99" s="677">
        <f>DB99/CJ99</f>
        <v>1.0293604766996136E-2</v>
      </c>
      <c r="DD99" s="523">
        <f t="shared" si="56"/>
        <v>45602.093283489347</v>
      </c>
      <c r="DE99" s="662">
        <f t="shared" si="57"/>
        <v>5.7235482501124466E-3</v>
      </c>
      <c r="DF99" s="534">
        <f t="shared" si="58"/>
        <v>98131.622719939798</v>
      </c>
      <c r="DG99" s="672">
        <f t="shared" si="59"/>
        <v>1.6366323176908771E-2</v>
      </c>
      <c r="DH99" s="523">
        <f t="shared" si="60"/>
        <v>-2458.2108406899497</v>
      </c>
      <c r="DI99" s="677">
        <f t="shared" si="61"/>
        <v>-3.1754234045347794E-4</v>
      </c>
      <c r="DJ99" s="523">
        <f t="shared" si="62"/>
        <v>-429141.32205627859</v>
      </c>
      <c r="DK99" s="677">
        <f t="shared" si="63"/>
        <v>-7.53668087199095E-2</v>
      </c>
      <c r="DL99" s="523">
        <f t="shared" si="39"/>
        <v>48059.655223782291</v>
      </c>
      <c r="DM99" s="677">
        <f t="shared" si="52"/>
        <v>0.21257057085640232</v>
      </c>
      <c r="DN99" s="1098" t="s">
        <v>38</v>
      </c>
      <c r="DO99" s="533" t="s">
        <v>38</v>
      </c>
      <c r="DP99" s="535">
        <f t="shared" si="40"/>
        <v>0</v>
      </c>
      <c r="DQ99" s="696" t="s">
        <v>38</v>
      </c>
    </row>
    <row r="100" spans="1:121" ht="15.75" thickBot="1" x14ac:dyDescent="0.3">
      <c r="A100" s="780"/>
      <c r="B100" s="537"/>
      <c r="C100" s="538"/>
      <c r="D100" s="539"/>
      <c r="E100" s="539"/>
      <c r="F100" s="538"/>
      <c r="G100" s="538"/>
      <c r="H100" s="540"/>
      <c r="I100" s="540"/>
      <c r="J100" s="541"/>
      <c r="K100" s="540"/>
      <c r="L100" s="540"/>
      <c r="M100" s="540"/>
      <c r="N100" s="540"/>
      <c r="O100" s="542"/>
      <c r="P100" s="540"/>
      <c r="Q100" s="540"/>
      <c r="R100" s="540"/>
      <c r="S100" s="540"/>
      <c r="T100" s="540"/>
      <c r="U100" s="540"/>
      <c r="V100" s="543"/>
      <c r="W100" s="543"/>
      <c r="X100" s="539"/>
      <c r="Y100" s="539"/>
      <c r="Z100" s="538"/>
      <c r="AA100" s="538"/>
      <c r="AB100" s="540"/>
      <c r="AC100" s="540"/>
      <c r="AD100" s="540"/>
      <c r="AE100" s="540"/>
      <c r="AF100" s="540"/>
      <c r="AG100" s="540"/>
      <c r="AH100" s="540"/>
      <c r="AI100" s="540"/>
      <c r="AJ100" s="540"/>
      <c r="AK100" s="540"/>
      <c r="AL100" s="540"/>
      <c r="AM100" s="540"/>
      <c r="AN100" s="540"/>
      <c r="AO100" s="540"/>
      <c r="AP100" s="543"/>
      <c r="AQ100" s="781"/>
      <c r="AR100" s="539"/>
      <c r="AS100" s="539"/>
      <c r="AT100" s="538"/>
      <c r="AU100" s="538"/>
      <c r="AV100" s="540"/>
      <c r="AW100" s="540"/>
      <c r="AX100" s="540"/>
      <c r="AY100" s="540"/>
      <c r="AZ100" s="540"/>
      <c r="BA100" s="540"/>
      <c r="BB100" s="540"/>
      <c r="BC100" s="540"/>
      <c r="BD100" s="540"/>
      <c r="BE100" s="540"/>
      <c r="BF100" s="540"/>
      <c r="BG100" s="540"/>
      <c r="BH100" s="540"/>
      <c r="BI100" s="540"/>
      <c r="BJ100" s="543"/>
      <c r="BK100" s="836"/>
      <c r="BL100" s="539"/>
      <c r="BM100" s="539"/>
      <c r="BN100" s="538"/>
      <c r="BO100" s="538"/>
      <c r="BP100" s="540"/>
      <c r="BQ100" s="540"/>
      <c r="BR100" s="540"/>
      <c r="BS100" s="540"/>
      <c r="BT100" s="540"/>
      <c r="BU100" s="540"/>
      <c r="BV100" s="540"/>
      <c r="BW100" s="540"/>
      <c r="BX100" s="540"/>
      <c r="BY100" s="540"/>
      <c r="BZ100" s="540"/>
      <c r="CA100" s="540"/>
      <c r="CB100" s="540"/>
      <c r="CC100" s="540"/>
      <c r="CD100" s="543"/>
      <c r="CE100" s="543"/>
      <c r="CF100" s="544"/>
      <c r="CG100" s="544"/>
      <c r="CH100" s="540"/>
      <c r="CI100" s="540"/>
      <c r="CJ100" s="540"/>
      <c r="CK100" s="540"/>
      <c r="CL100" s="540"/>
      <c r="CM100" s="540"/>
      <c r="CN100" s="540"/>
      <c r="CO100" s="540"/>
      <c r="CP100" s="540"/>
      <c r="CQ100" s="538"/>
      <c r="CR100" s="540"/>
      <c r="CS100" s="540"/>
      <c r="CT100" s="540"/>
      <c r="CU100" s="538"/>
      <c r="CV100" s="540"/>
      <c r="CW100" s="540"/>
      <c r="CX100" s="543"/>
      <c r="CY100" s="543"/>
      <c r="CZ100" s="546"/>
      <c r="DA100" s="547"/>
      <c r="DB100" s="1056"/>
      <c r="DC100" s="1056"/>
      <c r="DD100" s="545"/>
      <c r="DE100" s="663"/>
      <c r="DF100" s="548"/>
      <c r="DG100" s="548"/>
      <c r="DH100" s="545"/>
      <c r="DI100" s="545"/>
      <c r="DJ100" s="540"/>
      <c r="DK100" s="540"/>
      <c r="DL100" s="545"/>
      <c r="DM100" s="663"/>
      <c r="DN100" s="538"/>
      <c r="DO100" s="538"/>
      <c r="DP100" s="536"/>
      <c r="DQ100" s="536"/>
    </row>
    <row r="101" spans="1:121" x14ac:dyDescent="0.25">
      <c r="A101" s="549"/>
      <c r="B101" s="550" t="s">
        <v>79</v>
      </c>
      <c r="C101" s="551"/>
      <c r="D101" s="552"/>
      <c r="E101" s="552"/>
      <c r="F101" s="553"/>
      <c r="G101" s="553"/>
      <c r="H101" s="554"/>
      <c r="I101" s="554"/>
      <c r="J101" s="555"/>
      <c r="K101" s="554"/>
      <c r="L101" s="554"/>
      <c r="M101" s="554"/>
      <c r="N101" s="554"/>
      <c r="O101" s="556"/>
      <c r="P101" s="554"/>
      <c r="Q101" s="554"/>
      <c r="R101" s="554"/>
      <c r="S101" s="554"/>
      <c r="T101" s="554"/>
      <c r="U101" s="557"/>
      <c r="V101" s="558"/>
      <c r="W101" s="559"/>
      <c r="X101" s="552"/>
      <c r="Y101" s="552"/>
      <c r="Z101" s="553"/>
      <c r="AA101" s="553"/>
      <c r="AB101" s="554"/>
      <c r="AC101" s="554"/>
      <c r="AD101" s="554"/>
      <c r="AE101" s="554"/>
      <c r="AF101" s="554"/>
      <c r="AG101" s="554"/>
      <c r="AH101" s="554"/>
      <c r="AI101" s="554"/>
      <c r="AJ101" s="554"/>
      <c r="AK101" s="554"/>
      <c r="AL101" s="554"/>
      <c r="AM101" s="554"/>
      <c r="AN101" s="554"/>
      <c r="AO101" s="557"/>
      <c r="AP101" s="558"/>
      <c r="AQ101" s="559"/>
      <c r="AR101" s="552"/>
      <c r="AS101" s="552"/>
      <c r="AT101" s="553"/>
      <c r="AU101" s="553"/>
      <c r="AV101" s="554"/>
      <c r="AW101" s="554"/>
      <c r="AX101" s="554"/>
      <c r="AY101" s="554"/>
      <c r="AZ101" s="554"/>
      <c r="BA101" s="554"/>
      <c r="BB101" s="554"/>
      <c r="BC101" s="554"/>
      <c r="BD101" s="554"/>
      <c r="BE101" s="554"/>
      <c r="BF101" s="554"/>
      <c r="BG101" s="554"/>
      <c r="BH101" s="554"/>
      <c r="BI101" s="557"/>
      <c r="BJ101" s="558"/>
      <c r="BK101" s="837"/>
      <c r="BL101" s="1198"/>
      <c r="BM101" s="552"/>
      <c r="BN101" s="553"/>
      <c r="BO101" s="553"/>
      <c r="BP101" s="554"/>
      <c r="BQ101" s="554"/>
      <c r="BR101" s="554"/>
      <c r="BS101" s="554"/>
      <c r="BT101" s="554"/>
      <c r="BU101" s="554"/>
      <c r="BV101" s="554"/>
      <c r="BW101" s="554"/>
      <c r="BX101" s="554"/>
      <c r="BY101" s="554"/>
      <c r="BZ101" s="554"/>
      <c r="CA101" s="554"/>
      <c r="CB101" s="554"/>
      <c r="CC101" s="557"/>
      <c r="CD101" s="558"/>
      <c r="CE101" s="559"/>
      <c r="CF101" s="560"/>
      <c r="CG101" s="1171"/>
      <c r="CH101" s="561"/>
      <c r="CI101" s="561"/>
      <c r="CJ101" s="554"/>
      <c r="CK101" s="554"/>
      <c r="CL101" s="561"/>
      <c r="CM101" s="561"/>
      <c r="CN101" s="554"/>
      <c r="CO101" s="554"/>
      <c r="CP101" s="561"/>
      <c r="CQ101" s="562"/>
      <c r="CR101" s="554"/>
      <c r="CS101" s="554"/>
      <c r="CT101" s="561"/>
      <c r="CU101" s="562"/>
      <c r="CV101" s="554"/>
      <c r="CW101" s="554"/>
      <c r="CX101" s="558"/>
      <c r="CY101" s="559"/>
      <c r="CZ101" s="564"/>
      <c r="DA101" s="565"/>
      <c r="DB101" s="1057"/>
      <c r="DC101" s="1058"/>
      <c r="DD101" s="563"/>
      <c r="DE101" s="664"/>
      <c r="DF101" s="566"/>
      <c r="DG101" s="566"/>
      <c r="DH101" s="563"/>
      <c r="DI101" s="563"/>
      <c r="DJ101" s="554"/>
      <c r="DK101" s="554"/>
      <c r="DL101" s="563"/>
      <c r="DM101" s="664"/>
      <c r="DN101" s="563"/>
      <c r="DO101" s="563"/>
      <c r="DP101" s="567"/>
      <c r="DQ101" s="559"/>
    </row>
    <row r="102" spans="1:121" x14ac:dyDescent="0.25">
      <c r="A102" s="568"/>
      <c r="B102" s="569" t="s">
        <v>39</v>
      </c>
      <c r="C102" s="453"/>
      <c r="D102" s="1293">
        <v>2159</v>
      </c>
      <c r="E102" s="1277">
        <v>2159.0421000000006</v>
      </c>
      <c r="F102" s="741">
        <v>100</v>
      </c>
      <c r="G102" s="741">
        <v>100.00194997684113</v>
      </c>
      <c r="H102" s="97" t="s">
        <v>38</v>
      </c>
      <c r="I102" s="132" t="s">
        <v>38</v>
      </c>
      <c r="J102" s="795">
        <f>N102+R102</f>
        <v>790600</v>
      </c>
      <c r="K102" s="795">
        <f>O102+S102</f>
        <v>800715</v>
      </c>
      <c r="L102" s="97" t="s">
        <v>38</v>
      </c>
      <c r="M102" s="132" t="s">
        <v>38</v>
      </c>
      <c r="N102" s="1283">
        <f>SUM(N103:N104)</f>
        <v>780710</v>
      </c>
      <c r="O102" s="1284">
        <f>O103+O104</f>
        <v>788014</v>
      </c>
      <c r="P102" s="92" t="s">
        <v>38</v>
      </c>
      <c r="Q102" s="132" t="s">
        <v>38</v>
      </c>
      <c r="R102" s="1283">
        <v>9890</v>
      </c>
      <c r="S102" s="1284">
        <v>12701</v>
      </c>
      <c r="T102" s="92" t="s">
        <v>38</v>
      </c>
      <c r="U102" s="132" t="s">
        <v>38</v>
      </c>
      <c r="V102" s="1266">
        <f>J102/D102</f>
        <v>366.18805002315889</v>
      </c>
      <c r="W102" s="1267">
        <f>K102/E102</f>
        <v>370.86585759490276</v>
      </c>
      <c r="X102" s="1277">
        <v>2184.0000000000005</v>
      </c>
      <c r="Y102" s="1277">
        <v>2183.9999999999995</v>
      </c>
      <c r="Z102" s="741">
        <v>100</v>
      </c>
      <c r="AA102" s="97">
        <v>100</v>
      </c>
      <c r="AB102" s="97" t="s">
        <v>38</v>
      </c>
      <c r="AC102" s="97" t="s">
        <v>38</v>
      </c>
      <c r="AD102" s="1079">
        <f>AH102+AL102</f>
        <v>797936</v>
      </c>
      <c r="AE102" s="1079">
        <f>AI102+AM102</f>
        <v>815973.50041982043</v>
      </c>
      <c r="AF102" s="97" t="s">
        <v>38</v>
      </c>
      <c r="AG102" s="132" t="s">
        <v>38</v>
      </c>
      <c r="AH102" s="795">
        <f>AH103+AH104</f>
        <v>787982</v>
      </c>
      <c r="AI102" s="795">
        <f>AI103+AI104</f>
        <v>802394.11519603815</v>
      </c>
      <c r="AJ102" s="97" t="s">
        <v>38</v>
      </c>
      <c r="AK102" s="132" t="s">
        <v>38</v>
      </c>
      <c r="AL102" s="1079">
        <v>9954</v>
      </c>
      <c r="AM102" s="1079">
        <v>13579.385223782276</v>
      </c>
      <c r="AN102" s="97" t="s">
        <v>38</v>
      </c>
      <c r="AO102" s="132" t="s">
        <v>38</v>
      </c>
      <c r="AP102" s="1266">
        <v>292.2957875457875</v>
      </c>
      <c r="AQ102" s="1267">
        <v>299.48832436804969</v>
      </c>
      <c r="AR102" s="83">
        <v>2208</v>
      </c>
      <c r="AS102" s="717">
        <v>2208</v>
      </c>
      <c r="AT102" s="785">
        <v>0.99999999999999989</v>
      </c>
      <c r="AU102" s="90"/>
      <c r="AV102" s="97" t="s">
        <v>38</v>
      </c>
      <c r="AW102" s="97" t="s">
        <v>38</v>
      </c>
      <c r="AX102" s="1079">
        <f>BB102+BF102</f>
        <v>794887.95000000007</v>
      </c>
      <c r="AY102" s="1079">
        <f>BC102+BG102</f>
        <v>800362.03285714285</v>
      </c>
      <c r="AZ102" s="1177" t="s">
        <v>38</v>
      </c>
      <c r="BA102" s="1178" t="s">
        <v>38</v>
      </c>
      <c r="BB102" s="795">
        <f>BB103+BB104</f>
        <v>783671.95000000007</v>
      </c>
      <c r="BC102" s="795">
        <f>BC103+BC104</f>
        <v>788026.81285714288</v>
      </c>
      <c r="BD102" s="1177" t="s">
        <v>38</v>
      </c>
      <c r="BE102" s="1178" t="s">
        <v>38</v>
      </c>
      <c r="BF102" s="1253">
        <v>11216</v>
      </c>
      <c r="BG102" s="1253">
        <v>12335.220000000001</v>
      </c>
      <c r="BH102" s="1177" t="s">
        <v>38</v>
      </c>
      <c r="BI102" s="1178" t="s">
        <v>38</v>
      </c>
      <c r="BJ102" s="570">
        <v>287.73820199275366</v>
      </c>
      <c r="BK102" s="838">
        <v>291.04711633022777</v>
      </c>
      <c r="BL102" s="1192">
        <v>2209</v>
      </c>
      <c r="BM102" s="1176">
        <v>2209</v>
      </c>
      <c r="BN102" s="1180">
        <v>1.0000000000000002</v>
      </c>
      <c r="BO102" s="1071"/>
      <c r="BP102" s="1177" t="s">
        <v>38</v>
      </c>
      <c r="BQ102" s="1177" t="s">
        <v>38</v>
      </c>
      <c r="BR102" s="1253">
        <f>BV102+BZ102</f>
        <v>856550.90999999992</v>
      </c>
      <c r="BS102" s="1253">
        <f>BW102+CA102</f>
        <v>851389.67570665374</v>
      </c>
      <c r="BT102" s="1177" t="s">
        <v>38</v>
      </c>
      <c r="BU102" s="1178" t="s">
        <v>38</v>
      </c>
      <c r="BV102" s="795">
        <f>BV103+BV104</f>
        <v>845621.90999999992</v>
      </c>
      <c r="BW102" s="795">
        <f>BW103+BW104</f>
        <v>836701.7557066537</v>
      </c>
      <c r="BX102" s="1177" t="s">
        <v>38</v>
      </c>
      <c r="BY102" s="1178" t="s">
        <v>38</v>
      </c>
      <c r="BZ102" s="1071">
        <v>10929</v>
      </c>
      <c r="CA102" s="862">
        <v>14687.92</v>
      </c>
      <c r="CB102" s="1177" t="s">
        <v>38</v>
      </c>
      <c r="CC102" s="1178" t="s">
        <v>38</v>
      </c>
      <c r="CD102" s="570">
        <v>315.52236758714349</v>
      </c>
      <c r="CE102" s="571">
        <v>313.67527193601347</v>
      </c>
      <c r="CF102" s="82">
        <f t="shared" ref="CF102:CG120" si="64">BL102+AR102+X102+D102</f>
        <v>8760</v>
      </c>
      <c r="CG102" s="858">
        <f t="shared" si="64"/>
        <v>8760.0421000000006</v>
      </c>
      <c r="CH102" s="1180">
        <f>CH85+CH79+CH73+CH68+CH58+CH52+CH47+CH41+CH35+CH30+CH28+CH21+CH15</f>
        <v>0.99999999999999989</v>
      </c>
      <c r="CI102" s="1180">
        <f>CI85+CI79+CI73+CI68+CI58+CI52+CI47+CI41+CI35+CI30+CI28+CI21+CI15</f>
        <v>0.99999999999999989</v>
      </c>
      <c r="CJ102" s="1177" t="s">
        <v>38</v>
      </c>
      <c r="CK102" s="1178" t="s">
        <v>38</v>
      </c>
      <c r="CL102" s="1253">
        <f t="shared" ref="CL102:CM102" si="65">BR102+AX102+AD102+J102</f>
        <v>3239974.86</v>
      </c>
      <c r="CM102" s="1253">
        <f t="shared" si="65"/>
        <v>3268440.2089836169</v>
      </c>
      <c r="CN102" s="1177" t="s">
        <v>38</v>
      </c>
      <c r="CO102" s="1178" t="s">
        <v>38</v>
      </c>
      <c r="CP102" s="1253">
        <f t="shared" ref="CP102:CQ102" si="66">BV102+BB102+AH102+N102</f>
        <v>3197985.86</v>
      </c>
      <c r="CQ102" s="1253">
        <f t="shared" si="66"/>
        <v>3215136.6837598346</v>
      </c>
      <c r="CR102" s="1177" t="s">
        <v>38</v>
      </c>
      <c r="CS102" s="1178" t="s">
        <v>38</v>
      </c>
      <c r="CT102" s="1253">
        <f t="shared" ref="CT102:CU102" si="67">BZ102+BF102+AL102+R102</f>
        <v>41989</v>
      </c>
      <c r="CU102" s="1253">
        <f t="shared" si="67"/>
        <v>53303.525223782271</v>
      </c>
      <c r="CV102" s="1177" t="s">
        <v>38</v>
      </c>
      <c r="CW102" s="1178" t="s">
        <v>38</v>
      </c>
      <c r="CX102" s="1266">
        <f t="shared" ref="CX102:CY120" si="68">CL102/CF102</f>
        <v>369.86014383561644</v>
      </c>
      <c r="CY102" s="1267">
        <f t="shared" si="68"/>
        <v>373.10781976534298</v>
      </c>
      <c r="CZ102" s="1271">
        <f t="shared" si="37"/>
        <v>4.2100000000573345E-2</v>
      </c>
      <c r="DA102" s="1272">
        <f t="shared" si="38"/>
        <v>4.805936073124811E-6</v>
      </c>
      <c r="DB102" s="886" t="s">
        <v>38</v>
      </c>
      <c r="DC102" s="1181" t="s">
        <v>38</v>
      </c>
      <c r="DD102" s="87">
        <f t="shared" ref="DD102" si="69">CM102-CL102</f>
        <v>28465.348983617034</v>
      </c>
      <c r="DE102" s="1182">
        <f t="shared" ref="DE102" si="70">DD102/CL102</f>
        <v>8.7856697084424396E-3</v>
      </c>
      <c r="DF102" s="1177" t="s">
        <v>38</v>
      </c>
      <c r="DG102" s="1183" t="s">
        <v>38</v>
      </c>
      <c r="DH102" s="87">
        <f t="shared" ref="DH102" si="71">CQ102-CP102</f>
        <v>17150.823759834748</v>
      </c>
      <c r="DI102" s="1182">
        <f t="shared" ref="DI102" si="72">DH102/CP102</f>
        <v>5.3630080027416843E-3</v>
      </c>
      <c r="DJ102" s="1177" t="s">
        <v>38</v>
      </c>
      <c r="DK102" s="1178" t="s">
        <v>38</v>
      </c>
      <c r="DL102" s="87">
        <f t="shared" si="39"/>
        <v>11314.525223782271</v>
      </c>
      <c r="DM102" s="1182">
        <f t="shared" si="52"/>
        <v>0.26946403162214561</v>
      </c>
      <c r="DN102" s="1177" t="s">
        <v>38</v>
      </c>
      <c r="DO102" s="573" t="s">
        <v>38</v>
      </c>
      <c r="DP102" s="1262">
        <f t="shared" si="40"/>
        <v>3.2476759297265403</v>
      </c>
      <c r="DQ102" s="1264">
        <f t="shared" si="41"/>
        <v>8.7808215723021044E-3</v>
      </c>
    </row>
    <row r="103" spans="1:121" s="1240" customFormat="1" x14ac:dyDescent="0.25">
      <c r="A103" s="1233"/>
      <c r="B103" s="1234" t="s">
        <v>100</v>
      </c>
      <c r="C103" s="1235"/>
      <c r="D103" s="1202" t="s">
        <v>38</v>
      </c>
      <c r="E103" s="1203" t="s">
        <v>38</v>
      </c>
      <c r="F103" s="1204" t="s">
        <v>38</v>
      </c>
      <c r="G103" s="1204" t="s">
        <v>38</v>
      </c>
      <c r="H103" s="1190" t="s">
        <v>38</v>
      </c>
      <c r="I103" s="1191" t="s">
        <v>38</v>
      </c>
      <c r="J103" s="1258">
        <f>N103+R103</f>
        <v>631038</v>
      </c>
      <c r="K103" s="1258">
        <f>O103+S103</f>
        <v>639123</v>
      </c>
      <c r="L103" s="1184" t="s">
        <v>38</v>
      </c>
      <c r="M103" s="1185" t="s">
        <v>38</v>
      </c>
      <c r="N103" s="1276">
        <v>621148</v>
      </c>
      <c r="O103" s="1285">
        <v>626422</v>
      </c>
      <c r="P103" s="1205" t="s">
        <v>38</v>
      </c>
      <c r="Q103" s="1191" t="s">
        <v>38</v>
      </c>
      <c r="R103" s="1276">
        <v>9890</v>
      </c>
      <c r="S103" s="1285">
        <v>12701</v>
      </c>
      <c r="T103" s="1205" t="s">
        <v>38</v>
      </c>
      <c r="U103" s="1191" t="s">
        <v>38</v>
      </c>
      <c r="V103" s="1206" t="s">
        <v>38</v>
      </c>
      <c r="W103" s="1207" t="s">
        <v>38</v>
      </c>
      <c r="X103" s="1203" t="s">
        <v>38</v>
      </c>
      <c r="Y103" s="1203" t="s">
        <v>38</v>
      </c>
      <c r="Z103" s="1203" t="s">
        <v>38</v>
      </c>
      <c r="AA103" s="1203" t="s">
        <v>38</v>
      </c>
      <c r="AB103" s="1203" t="s">
        <v>38</v>
      </c>
      <c r="AC103" s="1203" t="s">
        <v>38</v>
      </c>
      <c r="AD103" s="1254">
        <f>AH103+AL103</f>
        <v>638374</v>
      </c>
      <c r="AE103" s="1254">
        <f>AI103+AM103</f>
        <v>654082.50041982043</v>
      </c>
      <c r="AF103" s="1184" t="s">
        <v>38</v>
      </c>
      <c r="AG103" s="1185" t="s">
        <v>38</v>
      </c>
      <c r="AH103" s="1258">
        <v>628420</v>
      </c>
      <c r="AI103" s="1275">
        <v>640503.11519603815</v>
      </c>
      <c r="AJ103" s="1184" t="s">
        <v>38</v>
      </c>
      <c r="AK103" s="1185" t="s">
        <v>38</v>
      </c>
      <c r="AL103" s="1275">
        <v>9954</v>
      </c>
      <c r="AM103" s="1275">
        <v>13579.385223782276</v>
      </c>
      <c r="AN103" s="1184" t="s">
        <v>38</v>
      </c>
      <c r="AO103" s="1185" t="s">
        <v>38</v>
      </c>
      <c r="AP103" s="1208" t="s">
        <v>38</v>
      </c>
      <c r="AQ103" s="1209" t="s">
        <v>38</v>
      </c>
      <c r="AR103" s="1203" t="s">
        <v>38</v>
      </c>
      <c r="AS103" s="1203" t="s">
        <v>38</v>
      </c>
      <c r="AT103" s="1203" t="s">
        <v>38</v>
      </c>
      <c r="AU103" s="1203" t="s">
        <v>38</v>
      </c>
      <c r="AV103" s="1203" t="s">
        <v>38</v>
      </c>
      <c r="AW103" s="1203" t="s">
        <v>38</v>
      </c>
      <c r="AX103" s="1254">
        <f>BB103+BF103</f>
        <v>635325.95000000007</v>
      </c>
      <c r="AY103" s="1254">
        <f>BC103+BG103</f>
        <v>642632.03285714285</v>
      </c>
      <c r="AZ103" s="1190" t="s">
        <v>38</v>
      </c>
      <c r="BA103" s="1191" t="s">
        <v>38</v>
      </c>
      <c r="BB103" s="1258">
        <v>624109.95000000007</v>
      </c>
      <c r="BC103" s="1254">
        <v>630296.81285714288</v>
      </c>
      <c r="BD103" s="1190" t="s">
        <v>38</v>
      </c>
      <c r="BE103" s="1191" t="s">
        <v>38</v>
      </c>
      <c r="BF103" s="1254">
        <v>11216</v>
      </c>
      <c r="BG103" s="1254">
        <v>12335.220000000001</v>
      </c>
      <c r="BH103" s="1190" t="s">
        <v>38</v>
      </c>
      <c r="BI103" s="1191" t="s">
        <v>38</v>
      </c>
      <c r="BJ103" s="1208" t="s">
        <v>38</v>
      </c>
      <c r="BK103" s="1209" t="s">
        <v>38</v>
      </c>
      <c r="BL103" s="1214" t="s">
        <v>38</v>
      </c>
      <c r="BM103" s="1203" t="s">
        <v>38</v>
      </c>
      <c r="BN103" s="1236" t="s">
        <v>38</v>
      </c>
      <c r="BO103" s="1190" t="s">
        <v>38</v>
      </c>
      <c r="BP103" s="1190" t="s">
        <v>38</v>
      </c>
      <c r="BQ103" s="1190" t="s">
        <v>38</v>
      </c>
      <c r="BR103" s="1254">
        <f>BV103+BZ103</f>
        <v>696988.90999999992</v>
      </c>
      <c r="BS103" s="1254">
        <f>BW103+CA103</f>
        <v>692908.67570665374</v>
      </c>
      <c r="BT103" s="1190" t="s">
        <v>38</v>
      </c>
      <c r="BU103" s="1191" t="s">
        <v>38</v>
      </c>
      <c r="BV103" s="1258">
        <v>686059.90999999992</v>
      </c>
      <c r="BW103" s="1254">
        <v>678220.7557066537</v>
      </c>
      <c r="BX103" s="1190" t="s">
        <v>38</v>
      </c>
      <c r="BY103" s="1191" t="s">
        <v>38</v>
      </c>
      <c r="BZ103" s="1190">
        <v>10929</v>
      </c>
      <c r="CA103" s="1190">
        <v>14687.92</v>
      </c>
      <c r="CB103" s="1190" t="s">
        <v>38</v>
      </c>
      <c r="CC103" s="1191" t="s">
        <v>38</v>
      </c>
      <c r="CD103" s="1208" t="s">
        <v>38</v>
      </c>
      <c r="CE103" s="1209" t="s">
        <v>38</v>
      </c>
      <c r="CF103" s="1237" t="s">
        <v>38</v>
      </c>
      <c r="CG103" s="1203" t="s">
        <v>38</v>
      </c>
      <c r="CH103" s="1236" t="s">
        <v>38</v>
      </c>
      <c r="CI103" s="1236" t="s">
        <v>38</v>
      </c>
      <c r="CJ103" s="1190" t="s">
        <v>38</v>
      </c>
      <c r="CK103" s="1191" t="s">
        <v>38</v>
      </c>
      <c r="CL103" s="1254">
        <f t="shared" ref="CL103:CL122" si="73">BR103+AX103+AD103+J103</f>
        <v>2601726.86</v>
      </c>
      <c r="CM103" s="1254">
        <f t="shared" ref="CM103:CM122" si="74">BS103+AY103+AE103+K103</f>
        <v>2628746.2089836169</v>
      </c>
      <c r="CN103" s="1190" t="s">
        <v>38</v>
      </c>
      <c r="CO103" s="1191" t="s">
        <v>38</v>
      </c>
      <c r="CP103" s="1254">
        <f t="shared" ref="CP103:CP122" si="75">BV103+BB103+AH103+N103</f>
        <v>2559737.86</v>
      </c>
      <c r="CQ103" s="1254">
        <f t="shared" ref="CQ103:CQ122" si="76">BW103+BC103+AI103+O103</f>
        <v>2575442.6837598346</v>
      </c>
      <c r="CR103" s="1190" t="s">
        <v>38</v>
      </c>
      <c r="CS103" s="1191" t="s">
        <v>38</v>
      </c>
      <c r="CT103" s="1254">
        <f t="shared" ref="CT103:CT122" si="77">BZ103+BF103+AL103+R103</f>
        <v>41989</v>
      </c>
      <c r="CU103" s="1254">
        <f t="shared" ref="CU103:CU122" si="78">CA103+BG103+AM103+S103</f>
        <v>53303.525223782271</v>
      </c>
      <c r="CV103" s="1190" t="s">
        <v>38</v>
      </c>
      <c r="CW103" s="1191" t="s">
        <v>38</v>
      </c>
      <c r="CX103" s="1208" t="s">
        <v>38</v>
      </c>
      <c r="CY103" s="1209" t="s">
        <v>38</v>
      </c>
      <c r="CZ103" s="1238" t="s">
        <v>38</v>
      </c>
      <c r="DA103" s="1239" t="s">
        <v>38</v>
      </c>
      <c r="DB103" s="1210" t="s">
        <v>38</v>
      </c>
      <c r="DC103" s="1211" t="s">
        <v>38</v>
      </c>
      <c r="DD103" s="1196">
        <f t="shared" ref="DD103:DD122" si="79">CM103-CL103</f>
        <v>27019.348983617034</v>
      </c>
      <c r="DE103" s="1212">
        <f t="shared" ref="DE103:DE122" si="80">DD103/CL103</f>
        <v>1.0385159717964028E-2</v>
      </c>
      <c r="DF103" s="1190" t="s">
        <v>38</v>
      </c>
      <c r="DG103" s="1211" t="s">
        <v>38</v>
      </c>
      <c r="DH103" s="1196">
        <f t="shared" ref="DH103:DH122" si="81">CQ103-CP103</f>
        <v>15704.823759834748</v>
      </c>
      <c r="DI103" s="1212">
        <f t="shared" ref="DI103:DI122" si="82">DH103/CP103</f>
        <v>6.1353250288819607E-3</v>
      </c>
      <c r="DJ103" s="1190" t="s">
        <v>38</v>
      </c>
      <c r="DK103" s="1191" t="s">
        <v>38</v>
      </c>
      <c r="DL103" s="1196">
        <f t="shared" ref="DL103:DL122" si="83">CU103-CT103</f>
        <v>11314.525223782271</v>
      </c>
      <c r="DM103" s="1212">
        <f t="shared" ref="DM103:DM115" si="84">DL103/CT103</f>
        <v>0.26946403162214561</v>
      </c>
      <c r="DN103" s="1190" t="s">
        <v>38</v>
      </c>
      <c r="DO103" s="1213" t="s">
        <v>38</v>
      </c>
      <c r="DP103" s="1299" t="s">
        <v>38</v>
      </c>
      <c r="DQ103" s="1263" t="s">
        <v>38</v>
      </c>
    </row>
    <row r="104" spans="1:121" s="1240" customFormat="1" x14ac:dyDescent="0.25">
      <c r="A104" s="1233"/>
      <c r="B104" s="1234" t="s">
        <v>101</v>
      </c>
      <c r="C104" s="1235"/>
      <c r="D104" s="1202" t="s">
        <v>38</v>
      </c>
      <c r="E104" s="1203" t="s">
        <v>38</v>
      </c>
      <c r="F104" s="1204" t="s">
        <v>38</v>
      </c>
      <c r="G104" s="1204" t="s">
        <v>38</v>
      </c>
      <c r="H104" s="1190" t="s">
        <v>38</v>
      </c>
      <c r="I104" s="1191" t="s">
        <v>38</v>
      </c>
      <c r="J104" s="1258">
        <f>N104</f>
        <v>159562</v>
      </c>
      <c r="K104" s="1258">
        <f>O104</f>
        <v>161592</v>
      </c>
      <c r="L104" s="1184" t="s">
        <v>38</v>
      </c>
      <c r="M104" s="1185" t="s">
        <v>38</v>
      </c>
      <c r="N104" s="1276">
        <v>159562</v>
      </c>
      <c r="O104" s="1285">
        <v>161592</v>
      </c>
      <c r="P104" s="1205" t="s">
        <v>38</v>
      </c>
      <c r="Q104" s="1191" t="s">
        <v>38</v>
      </c>
      <c r="R104" s="1276">
        <v>0</v>
      </c>
      <c r="S104" s="1285">
        <v>0</v>
      </c>
      <c r="T104" s="1205" t="s">
        <v>38</v>
      </c>
      <c r="U104" s="1191" t="s">
        <v>38</v>
      </c>
      <c r="V104" s="1206" t="s">
        <v>38</v>
      </c>
      <c r="W104" s="1207" t="s">
        <v>38</v>
      </c>
      <c r="X104" s="1203" t="s">
        <v>38</v>
      </c>
      <c r="Y104" s="1203" t="s">
        <v>38</v>
      </c>
      <c r="Z104" s="1203" t="s">
        <v>38</v>
      </c>
      <c r="AA104" s="1203" t="s">
        <v>38</v>
      </c>
      <c r="AB104" s="1203" t="s">
        <v>38</v>
      </c>
      <c r="AC104" s="1203" t="s">
        <v>38</v>
      </c>
      <c r="AD104" s="1254">
        <f>AH104</f>
        <v>159562</v>
      </c>
      <c r="AE104" s="1254">
        <f>AI104</f>
        <v>161891</v>
      </c>
      <c r="AF104" s="1184" t="s">
        <v>38</v>
      </c>
      <c r="AG104" s="1185" t="s">
        <v>38</v>
      </c>
      <c r="AH104" s="1276">
        <v>159562</v>
      </c>
      <c r="AI104" s="1254">
        <v>161891</v>
      </c>
      <c r="AJ104" s="1184" t="s">
        <v>38</v>
      </c>
      <c r="AK104" s="1185" t="s">
        <v>38</v>
      </c>
      <c r="AL104" s="1254">
        <v>0</v>
      </c>
      <c r="AM104" s="1254">
        <v>0</v>
      </c>
      <c r="AN104" s="1184" t="s">
        <v>38</v>
      </c>
      <c r="AO104" s="1185" t="s">
        <v>38</v>
      </c>
      <c r="AP104" s="1208" t="s">
        <v>38</v>
      </c>
      <c r="AQ104" s="1209" t="s">
        <v>38</v>
      </c>
      <c r="AR104" s="1203" t="s">
        <v>38</v>
      </c>
      <c r="AS104" s="1203" t="s">
        <v>38</v>
      </c>
      <c r="AT104" s="1203" t="s">
        <v>38</v>
      </c>
      <c r="AU104" s="1203" t="s">
        <v>38</v>
      </c>
      <c r="AV104" s="1203" t="s">
        <v>38</v>
      </c>
      <c r="AW104" s="1203" t="s">
        <v>38</v>
      </c>
      <c r="AX104" s="1254">
        <f>BB104</f>
        <v>159562</v>
      </c>
      <c r="AY104" s="1254">
        <f>BC104</f>
        <v>157730</v>
      </c>
      <c r="AZ104" s="1190" t="s">
        <v>38</v>
      </c>
      <c r="BA104" s="1191" t="s">
        <v>38</v>
      </c>
      <c r="BB104" s="1258">
        <f>AH104</f>
        <v>159562</v>
      </c>
      <c r="BC104" s="1254">
        <v>157730</v>
      </c>
      <c r="BD104" s="1190" t="s">
        <v>38</v>
      </c>
      <c r="BE104" s="1191" t="s">
        <v>38</v>
      </c>
      <c r="BF104" s="1254">
        <v>0</v>
      </c>
      <c r="BG104" s="1254">
        <v>0</v>
      </c>
      <c r="BH104" s="1190" t="s">
        <v>38</v>
      </c>
      <c r="BI104" s="1191" t="s">
        <v>38</v>
      </c>
      <c r="BJ104" s="1208" t="s">
        <v>38</v>
      </c>
      <c r="BK104" s="1209" t="s">
        <v>38</v>
      </c>
      <c r="BL104" s="1214" t="s">
        <v>38</v>
      </c>
      <c r="BM104" s="1203" t="s">
        <v>38</v>
      </c>
      <c r="BN104" s="1236" t="s">
        <v>38</v>
      </c>
      <c r="BO104" s="1190" t="s">
        <v>38</v>
      </c>
      <c r="BP104" s="1190" t="s">
        <v>38</v>
      </c>
      <c r="BQ104" s="1190" t="s">
        <v>38</v>
      </c>
      <c r="BR104" s="1254">
        <f>BV104</f>
        <v>159562</v>
      </c>
      <c r="BS104" s="1254">
        <f>BW104</f>
        <v>158481</v>
      </c>
      <c r="BT104" s="1190" t="s">
        <v>38</v>
      </c>
      <c r="BU104" s="1191" t="s">
        <v>38</v>
      </c>
      <c r="BV104" s="1258">
        <f>BB104</f>
        <v>159562</v>
      </c>
      <c r="BW104" s="1254">
        <v>158481</v>
      </c>
      <c r="BX104" s="1190" t="s">
        <v>38</v>
      </c>
      <c r="BY104" s="1191" t="s">
        <v>38</v>
      </c>
      <c r="BZ104" s="1254">
        <v>0</v>
      </c>
      <c r="CA104" s="1254">
        <v>0</v>
      </c>
      <c r="CB104" s="1190" t="s">
        <v>38</v>
      </c>
      <c r="CC104" s="1191" t="s">
        <v>38</v>
      </c>
      <c r="CD104" s="1208" t="s">
        <v>38</v>
      </c>
      <c r="CE104" s="1209" t="s">
        <v>38</v>
      </c>
      <c r="CF104" s="1237" t="s">
        <v>38</v>
      </c>
      <c r="CG104" s="1203" t="s">
        <v>38</v>
      </c>
      <c r="CH104" s="1236" t="s">
        <v>38</v>
      </c>
      <c r="CI104" s="1236" t="s">
        <v>38</v>
      </c>
      <c r="CJ104" s="1190" t="s">
        <v>38</v>
      </c>
      <c r="CK104" s="1191" t="s">
        <v>38</v>
      </c>
      <c r="CL104" s="1254">
        <f t="shared" si="73"/>
        <v>638248</v>
      </c>
      <c r="CM104" s="1254">
        <f t="shared" si="74"/>
        <v>639694</v>
      </c>
      <c r="CN104" s="1190" t="s">
        <v>38</v>
      </c>
      <c r="CO104" s="1191" t="s">
        <v>38</v>
      </c>
      <c r="CP104" s="1254">
        <f t="shared" si="75"/>
        <v>638248</v>
      </c>
      <c r="CQ104" s="1254">
        <f t="shared" si="76"/>
        <v>639694</v>
      </c>
      <c r="CR104" s="1190" t="s">
        <v>38</v>
      </c>
      <c r="CS104" s="1191" t="s">
        <v>38</v>
      </c>
      <c r="CT104" s="1254">
        <f t="shared" si="77"/>
        <v>0</v>
      </c>
      <c r="CU104" s="1254">
        <f t="shared" si="78"/>
        <v>0</v>
      </c>
      <c r="CV104" s="1190" t="s">
        <v>38</v>
      </c>
      <c r="CW104" s="1191" t="s">
        <v>38</v>
      </c>
      <c r="CX104" s="1208" t="s">
        <v>38</v>
      </c>
      <c r="CY104" s="1209" t="s">
        <v>38</v>
      </c>
      <c r="CZ104" s="1238" t="s">
        <v>38</v>
      </c>
      <c r="DA104" s="1239" t="s">
        <v>38</v>
      </c>
      <c r="DB104" s="1210" t="s">
        <v>38</v>
      </c>
      <c r="DC104" s="1211" t="s">
        <v>38</v>
      </c>
      <c r="DD104" s="1196">
        <f t="shared" si="79"/>
        <v>1446</v>
      </c>
      <c r="DE104" s="1212">
        <f t="shared" si="80"/>
        <v>2.265577017084268E-3</v>
      </c>
      <c r="DF104" s="1190" t="s">
        <v>38</v>
      </c>
      <c r="DG104" s="1211" t="s">
        <v>38</v>
      </c>
      <c r="DH104" s="1196">
        <f t="shared" si="81"/>
        <v>1446</v>
      </c>
      <c r="DI104" s="1212">
        <f t="shared" si="82"/>
        <v>2.265577017084268E-3</v>
      </c>
      <c r="DJ104" s="1190" t="s">
        <v>38</v>
      </c>
      <c r="DK104" s="1191" t="s">
        <v>38</v>
      </c>
      <c r="DL104" s="1196">
        <f t="shared" si="83"/>
        <v>0</v>
      </c>
      <c r="DM104" s="1212">
        <v>0</v>
      </c>
      <c r="DN104" s="1190" t="s">
        <v>38</v>
      </c>
      <c r="DO104" s="1213" t="s">
        <v>38</v>
      </c>
      <c r="DP104" s="1299" t="s">
        <v>38</v>
      </c>
      <c r="DQ104" s="1263" t="s">
        <v>38</v>
      </c>
    </row>
    <row r="105" spans="1:121" s="985" customFormat="1" x14ac:dyDescent="0.25">
      <c r="A105" s="970"/>
      <c r="B105" s="569" t="s">
        <v>80</v>
      </c>
      <c r="C105" s="971"/>
      <c r="D105" s="1294">
        <v>11.9</v>
      </c>
      <c r="E105" s="1278">
        <v>11.9171</v>
      </c>
      <c r="F105" s="1279">
        <v>100</v>
      </c>
      <c r="G105" s="1279">
        <v>100</v>
      </c>
      <c r="H105" s="762" t="s">
        <v>38</v>
      </c>
      <c r="I105" s="974" t="s">
        <v>38</v>
      </c>
      <c r="J105" s="990">
        <v>5526</v>
      </c>
      <c r="K105" s="990">
        <v>5868</v>
      </c>
      <c r="L105" s="762" t="s">
        <v>38</v>
      </c>
      <c r="M105" s="974" t="s">
        <v>38</v>
      </c>
      <c r="N105" s="1289">
        <f>SUM(N106:N107)</f>
        <v>5526</v>
      </c>
      <c r="O105" s="1290">
        <f>SUM(O106:O107)</f>
        <v>5868</v>
      </c>
      <c r="P105" s="863" t="s">
        <v>38</v>
      </c>
      <c r="Q105" s="974" t="s">
        <v>38</v>
      </c>
      <c r="R105" s="1286">
        <v>0</v>
      </c>
      <c r="S105" s="1287">
        <v>0</v>
      </c>
      <c r="T105" s="863" t="s">
        <v>38</v>
      </c>
      <c r="U105" s="974" t="s">
        <v>38</v>
      </c>
      <c r="V105" s="1268">
        <f>J105/D105</f>
        <v>464.36974789915968</v>
      </c>
      <c r="W105" s="1269">
        <f>O105/E105</f>
        <v>492.40167490412938</v>
      </c>
      <c r="X105" s="1278">
        <v>11.9</v>
      </c>
      <c r="Y105" s="1278">
        <v>11.9</v>
      </c>
      <c r="Z105" s="1279">
        <v>100</v>
      </c>
      <c r="AA105" s="1280">
        <v>100</v>
      </c>
      <c r="AB105" s="762" t="s">
        <v>38</v>
      </c>
      <c r="AC105" s="762" t="s">
        <v>38</v>
      </c>
      <c r="AD105" s="1261">
        <f>AH105</f>
        <v>5127</v>
      </c>
      <c r="AE105" s="1261">
        <f>AI105</f>
        <v>5372.085896671877</v>
      </c>
      <c r="AF105" s="97" t="s">
        <v>38</v>
      </c>
      <c r="AG105" s="132" t="s">
        <v>38</v>
      </c>
      <c r="AH105" s="990">
        <f>AH106+AH107</f>
        <v>5127</v>
      </c>
      <c r="AI105" s="990">
        <f>AI106+AI107</f>
        <v>5372.085896671877</v>
      </c>
      <c r="AJ105" s="97" t="s">
        <v>38</v>
      </c>
      <c r="AK105" s="132" t="s">
        <v>38</v>
      </c>
      <c r="AL105" s="1256">
        <v>0</v>
      </c>
      <c r="AM105" s="1256">
        <v>0</v>
      </c>
      <c r="AN105" s="97" t="s">
        <v>38</v>
      </c>
      <c r="AO105" s="132" t="s">
        <v>38</v>
      </c>
      <c r="AP105" s="1268">
        <f>AD105/X105</f>
        <v>430.84033613445376</v>
      </c>
      <c r="AQ105" s="1269">
        <f>AI105/Y105</f>
        <v>451.43578963629216</v>
      </c>
      <c r="AR105" s="973">
        <v>11.9</v>
      </c>
      <c r="AS105" s="978">
        <v>11.9</v>
      </c>
      <c r="AT105" s="979">
        <v>1</v>
      </c>
      <c r="AU105" s="977"/>
      <c r="AV105" s="762" t="s">
        <v>38</v>
      </c>
      <c r="AW105" s="762" t="s">
        <v>38</v>
      </c>
      <c r="AX105" s="1261">
        <f>BB105</f>
        <v>5186</v>
      </c>
      <c r="AY105" s="1261">
        <f>BC105</f>
        <v>4680.5200000000004</v>
      </c>
      <c r="AZ105" s="1177" t="s">
        <v>38</v>
      </c>
      <c r="BA105" s="1178" t="s">
        <v>38</v>
      </c>
      <c r="BB105" s="795">
        <f>BB106+BB107</f>
        <v>5186</v>
      </c>
      <c r="BC105" s="795">
        <f>BC106+BC107</f>
        <v>4680.5200000000004</v>
      </c>
      <c r="BD105" s="1177" t="s">
        <v>38</v>
      </c>
      <c r="BE105" s="1178" t="s">
        <v>38</v>
      </c>
      <c r="BF105" s="1257">
        <v>0</v>
      </c>
      <c r="BG105" s="1257">
        <v>0</v>
      </c>
      <c r="BH105" s="1177" t="s">
        <v>38</v>
      </c>
      <c r="BI105" s="1178" t="s">
        <v>38</v>
      </c>
      <c r="BJ105" s="975">
        <f>AX105/AR105</f>
        <v>435.79831932773106</v>
      </c>
      <c r="BK105" s="980">
        <f>BC105/AS105</f>
        <v>393.32100840336136</v>
      </c>
      <c r="BL105" s="1199">
        <v>11.9</v>
      </c>
      <c r="BM105" s="858">
        <v>11.9</v>
      </c>
      <c r="BN105" s="1200">
        <v>1</v>
      </c>
      <c r="BO105" s="1201"/>
      <c r="BP105" s="1177" t="s">
        <v>38</v>
      </c>
      <c r="BQ105" s="1177" t="s">
        <v>38</v>
      </c>
      <c r="BR105" s="1257">
        <f>BV105</f>
        <v>5600</v>
      </c>
      <c r="BS105" s="1257">
        <f>BW105</f>
        <v>5505.61</v>
      </c>
      <c r="BT105" s="1177" t="s">
        <v>38</v>
      </c>
      <c r="BU105" s="1178" t="s">
        <v>38</v>
      </c>
      <c r="BV105" s="795">
        <f>BV106+BV107</f>
        <v>5600</v>
      </c>
      <c r="BW105" s="795">
        <f>BW106+BW107</f>
        <v>5505.61</v>
      </c>
      <c r="BX105" s="1177" t="s">
        <v>38</v>
      </c>
      <c r="BY105" s="1178" t="s">
        <v>38</v>
      </c>
      <c r="BZ105" s="1256">
        <v>0</v>
      </c>
      <c r="CA105" s="1256">
        <v>0</v>
      </c>
      <c r="CB105" s="1177" t="s">
        <v>38</v>
      </c>
      <c r="CC105" s="1178" t="s">
        <v>38</v>
      </c>
      <c r="CD105" s="975">
        <f>BR105/BL105</f>
        <v>470.58823529411762</v>
      </c>
      <c r="CE105" s="976">
        <f>BW105/BM105</f>
        <v>462.65630252100834</v>
      </c>
      <c r="CF105" s="857">
        <f t="shared" si="64"/>
        <v>47.6</v>
      </c>
      <c r="CG105" s="858">
        <f t="shared" si="64"/>
        <v>47.617100000000001</v>
      </c>
      <c r="CH105" s="1200">
        <f>CH69+CH26</f>
        <v>0.99999999999999989</v>
      </c>
      <c r="CI105" s="1200">
        <f>CI69+CI26</f>
        <v>0.99964088531220918</v>
      </c>
      <c r="CJ105" s="1177" t="s">
        <v>38</v>
      </c>
      <c r="CK105" s="1178" t="s">
        <v>38</v>
      </c>
      <c r="CL105" s="1253">
        <f t="shared" si="73"/>
        <v>21439</v>
      </c>
      <c r="CM105" s="1253">
        <f t="shared" si="74"/>
        <v>21426.215896671878</v>
      </c>
      <c r="CN105" s="1177" t="s">
        <v>38</v>
      </c>
      <c r="CO105" s="1178" t="s">
        <v>38</v>
      </c>
      <c r="CP105" s="1253">
        <f t="shared" si="75"/>
        <v>21439</v>
      </c>
      <c r="CQ105" s="1253">
        <f t="shared" si="76"/>
        <v>21426.215896671878</v>
      </c>
      <c r="CR105" s="1177" t="s">
        <v>38</v>
      </c>
      <c r="CS105" s="1178" t="s">
        <v>38</v>
      </c>
      <c r="CT105" s="1253">
        <f t="shared" si="77"/>
        <v>0</v>
      </c>
      <c r="CU105" s="1253">
        <f t="shared" si="78"/>
        <v>0</v>
      </c>
      <c r="CV105" s="1177" t="s">
        <v>38</v>
      </c>
      <c r="CW105" s="1178" t="s">
        <v>38</v>
      </c>
      <c r="CX105" s="1268">
        <f t="shared" si="68"/>
        <v>450.39915966386553</v>
      </c>
      <c r="CY105" s="1269">
        <f t="shared" si="68"/>
        <v>449.96893755965561</v>
      </c>
      <c r="CZ105" s="1273">
        <f t="shared" si="37"/>
        <v>1.7099999999999227E-2</v>
      </c>
      <c r="DA105" s="1274">
        <f t="shared" si="38"/>
        <v>3.5924369747897532E-4</v>
      </c>
      <c r="DB105" s="886" t="s">
        <v>38</v>
      </c>
      <c r="DC105" s="1181" t="s">
        <v>38</v>
      </c>
      <c r="DD105" s="87">
        <f t="shared" si="79"/>
        <v>-12.784103328122001</v>
      </c>
      <c r="DE105" s="1182">
        <f t="shared" si="80"/>
        <v>-5.9630128868519991E-4</v>
      </c>
      <c r="DF105" s="1252" t="s">
        <v>38</v>
      </c>
      <c r="DG105" s="1181" t="s">
        <v>38</v>
      </c>
      <c r="DH105" s="87">
        <f t="shared" si="81"/>
        <v>-12.784103328122001</v>
      </c>
      <c r="DI105" s="1182">
        <f t="shared" si="82"/>
        <v>-5.9630128868519991E-4</v>
      </c>
      <c r="DJ105" s="1177" t="s">
        <v>38</v>
      </c>
      <c r="DK105" s="1178" t="s">
        <v>38</v>
      </c>
      <c r="DL105" s="87">
        <f t="shared" si="83"/>
        <v>0</v>
      </c>
      <c r="DM105" s="1182">
        <v>0</v>
      </c>
      <c r="DN105" s="1177" t="s">
        <v>38</v>
      </c>
      <c r="DO105" s="573" t="s">
        <v>38</v>
      </c>
      <c r="DP105" s="1262">
        <f t="shared" si="40"/>
        <v>-0.43022210420991769</v>
      </c>
      <c r="DQ105" s="1265">
        <f t="shared" si="41"/>
        <v>-9.5520183592481378E-4</v>
      </c>
    </row>
    <row r="106" spans="1:121" s="1240" customFormat="1" x14ac:dyDescent="0.25">
      <c r="A106" s="1233"/>
      <c r="B106" s="1234" t="s">
        <v>100</v>
      </c>
      <c r="C106" s="1235"/>
      <c r="D106" s="1202" t="s">
        <v>38</v>
      </c>
      <c r="E106" s="1203" t="s">
        <v>38</v>
      </c>
      <c r="F106" s="1204" t="s">
        <v>38</v>
      </c>
      <c r="G106" s="1204" t="s">
        <v>38</v>
      </c>
      <c r="H106" s="1190" t="s">
        <v>38</v>
      </c>
      <c r="I106" s="1191" t="s">
        <v>38</v>
      </c>
      <c r="J106" s="1258">
        <f t="shared" ref="J106:K108" si="85">N106</f>
        <v>5526</v>
      </c>
      <c r="K106" s="1258">
        <f t="shared" si="85"/>
        <v>5868</v>
      </c>
      <c r="L106" s="1184" t="s">
        <v>38</v>
      </c>
      <c r="M106" s="1185" t="s">
        <v>38</v>
      </c>
      <c r="N106" s="1276">
        <v>5526</v>
      </c>
      <c r="O106" s="1285">
        <v>5868</v>
      </c>
      <c r="P106" s="1205" t="s">
        <v>38</v>
      </c>
      <c r="Q106" s="1191" t="s">
        <v>38</v>
      </c>
      <c r="R106" s="1276">
        <v>0</v>
      </c>
      <c r="S106" s="1285">
        <v>0</v>
      </c>
      <c r="T106" s="1205" t="s">
        <v>38</v>
      </c>
      <c r="U106" s="1191" t="s">
        <v>38</v>
      </c>
      <c r="V106" s="1206" t="s">
        <v>38</v>
      </c>
      <c r="W106" s="1207" t="s">
        <v>38</v>
      </c>
      <c r="X106" s="1203" t="s">
        <v>38</v>
      </c>
      <c r="Y106" s="1203" t="s">
        <v>38</v>
      </c>
      <c r="Z106" s="1203" t="s">
        <v>38</v>
      </c>
      <c r="AA106" s="1203" t="s">
        <v>38</v>
      </c>
      <c r="AB106" s="1203" t="s">
        <v>38</v>
      </c>
      <c r="AC106" s="1203" t="s">
        <v>38</v>
      </c>
      <c r="AD106" s="1254">
        <f t="shared" ref="AD106:AE108" si="86">AH106</f>
        <v>5127</v>
      </c>
      <c r="AE106" s="1254">
        <f t="shared" si="86"/>
        <v>5372.085896671877</v>
      </c>
      <c r="AF106" s="1184" t="s">
        <v>38</v>
      </c>
      <c r="AG106" s="1185" t="s">
        <v>38</v>
      </c>
      <c r="AH106" s="1258">
        <v>5127</v>
      </c>
      <c r="AI106" s="1275">
        <v>5372.085896671877</v>
      </c>
      <c r="AJ106" s="1184" t="s">
        <v>38</v>
      </c>
      <c r="AK106" s="1185" t="s">
        <v>38</v>
      </c>
      <c r="AL106" s="1254">
        <v>0</v>
      </c>
      <c r="AM106" s="1254">
        <v>0</v>
      </c>
      <c r="AN106" s="1184" t="s">
        <v>38</v>
      </c>
      <c r="AO106" s="1185" t="s">
        <v>38</v>
      </c>
      <c r="AP106" s="1208" t="s">
        <v>38</v>
      </c>
      <c r="AQ106" s="1209" t="s">
        <v>38</v>
      </c>
      <c r="AR106" s="1203" t="s">
        <v>38</v>
      </c>
      <c r="AS106" s="1203" t="s">
        <v>38</v>
      </c>
      <c r="AT106" s="1203" t="s">
        <v>38</v>
      </c>
      <c r="AU106" s="1203" t="s">
        <v>38</v>
      </c>
      <c r="AV106" s="1203" t="s">
        <v>38</v>
      </c>
      <c r="AW106" s="1203" t="s">
        <v>38</v>
      </c>
      <c r="AX106" s="1254">
        <f t="shared" ref="AX106:AY108" si="87">BB106</f>
        <v>5186</v>
      </c>
      <c r="AY106" s="1254">
        <f t="shared" si="87"/>
        <v>4680.5200000000004</v>
      </c>
      <c r="AZ106" s="1190" t="s">
        <v>38</v>
      </c>
      <c r="BA106" s="1191" t="s">
        <v>38</v>
      </c>
      <c r="BB106" s="1258">
        <v>5186</v>
      </c>
      <c r="BC106" s="1254">
        <v>4680.5200000000004</v>
      </c>
      <c r="BD106" s="1190" t="s">
        <v>38</v>
      </c>
      <c r="BE106" s="1191" t="s">
        <v>38</v>
      </c>
      <c r="BF106" s="1254">
        <v>0</v>
      </c>
      <c r="BG106" s="1254">
        <v>0</v>
      </c>
      <c r="BH106" s="1190" t="s">
        <v>38</v>
      </c>
      <c r="BI106" s="1191" t="s">
        <v>38</v>
      </c>
      <c r="BJ106" s="1208" t="s">
        <v>38</v>
      </c>
      <c r="BK106" s="1209" t="s">
        <v>38</v>
      </c>
      <c r="BL106" s="1214" t="s">
        <v>38</v>
      </c>
      <c r="BM106" s="1203" t="s">
        <v>38</v>
      </c>
      <c r="BN106" s="1236" t="s">
        <v>38</v>
      </c>
      <c r="BO106" s="1190" t="s">
        <v>38</v>
      </c>
      <c r="BP106" s="1190" t="s">
        <v>38</v>
      </c>
      <c r="BQ106" s="1190" t="s">
        <v>38</v>
      </c>
      <c r="BR106" s="1254">
        <f t="shared" ref="BR106:BS108" si="88">BV106</f>
        <v>5600</v>
      </c>
      <c r="BS106" s="1254">
        <f t="shared" si="88"/>
        <v>5505.61</v>
      </c>
      <c r="BT106" s="1190" t="s">
        <v>38</v>
      </c>
      <c r="BU106" s="1191" t="s">
        <v>38</v>
      </c>
      <c r="BV106" s="1258">
        <v>5600</v>
      </c>
      <c r="BW106" s="1254">
        <v>5505.61</v>
      </c>
      <c r="BX106" s="1190" t="s">
        <v>38</v>
      </c>
      <c r="BY106" s="1191" t="s">
        <v>38</v>
      </c>
      <c r="BZ106" s="1254">
        <v>0</v>
      </c>
      <c r="CA106" s="1254">
        <v>0</v>
      </c>
      <c r="CB106" s="1190" t="s">
        <v>38</v>
      </c>
      <c r="CC106" s="1191" t="s">
        <v>38</v>
      </c>
      <c r="CD106" s="1208" t="s">
        <v>38</v>
      </c>
      <c r="CE106" s="1209" t="s">
        <v>38</v>
      </c>
      <c r="CF106" s="1237" t="s">
        <v>38</v>
      </c>
      <c r="CG106" s="1203" t="s">
        <v>38</v>
      </c>
      <c r="CH106" s="1236" t="s">
        <v>38</v>
      </c>
      <c r="CI106" s="1236" t="s">
        <v>38</v>
      </c>
      <c r="CJ106" s="1190" t="s">
        <v>38</v>
      </c>
      <c r="CK106" s="1191" t="s">
        <v>38</v>
      </c>
      <c r="CL106" s="1254">
        <f t="shared" si="73"/>
        <v>21439</v>
      </c>
      <c r="CM106" s="1254">
        <f t="shared" si="74"/>
        <v>21426.215896671878</v>
      </c>
      <c r="CN106" s="1190" t="s">
        <v>38</v>
      </c>
      <c r="CO106" s="1191" t="s">
        <v>38</v>
      </c>
      <c r="CP106" s="1254">
        <f t="shared" si="75"/>
        <v>21439</v>
      </c>
      <c r="CQ106" s="1254">
        <f t="shared" si="76"/>
        <v>21426.215896671878</v>
      </c>
      <c r="CR106" s="1190" t="s">
        <v>38</v>
      </c>
      <c r="CS106" s="1191" t="s">
        <v>38</v>
      </c>
      <c r="CT106" s="1254">
        <f t="shared" si="77"/>
        <v>0</v>
      </c>
      <c r="CU106" s="1254">
        <f t="shared" si="78"/>
        <v>0</v>
      </c>
      <c r="CV106" s="1190" t="s">
        <v>38</v>
      </c>
      <c r="CW106" s="1191" t="s">
        <v>38</v>
      </c>
      <c r="CX106" s="1208" t="s">
        <v>38</v>
      </c>
      <c r="CY106" s="1209" t="s">
        <v>38</v>
      </c>
      <c r="CZ106" s="1238" t="s">
        <v>38</v>
      </c>
      <c r="DA106" s="1239" t="s">
        <v>38</v>
      </c>
      <c r="DB106" s="1210" t="s">
        <v>38</v>
      </c>
      <c r="DC106" s="1211" t="s">
        <v>38</v>
      </c>
      <c r="DD106" s="1196">
        <f t="shared" si="79"/>
        <v>-12.784103328122001</v>
      </c>
      <c r="DE106" s="1212">
        <f t="shared" si="80"/>
        <v>-5.9630128868519991E-4</v>
      </c>
      <c r="DF106" s="1190" t="s">
        <v>38</v>
      </c>
      <c r="DG106" s="1211" t="s">
        <v>38</v>
      </c>
      <c r="DH106" s="1196">
        <f t="shared" si="81"/>
        <v>-12.784103328122001</v>
      </c>
      <c r="DI106" s="1212">
        <f t="shared" si="82"/>
        <v>-5.9630128868519991E-4</v>
      </c>
      <c r="DJ106" s="1190" t="s">
        <v>38</v>
      </c>
      <c r="DK106" s="1191" t="s">
        <v>38</v>
      </c>
      <c r="DL106" s="1196">
        <f t="shared" si="83"/>
        <v>0</v>
      </c>
      <c r="DM106" s="1212">
        <v>0</v>
      </c>
      <c r="DN106" s="1190" t="s">
        <v>38</v>
      </c>
      <c r="DO106" s="1213" t="s">
        <v>38</v>
      </c>
      <c r="DP106" s="1299" t="s">
        <v>38</v>
      </c>
      <c r="DQ106" s="1263" t="s">
        <v>38</v>
      </c>
    </row>
    <row r="107" spans="1:121" s="1240" customFormat="1" x14ac:dyDescent="0.25">
      <c r="A107" s="1233"/>
      <c r="B107" s="1234" t="s">
        <v>101</v>
      </c>
      <c r="C107" s="1235"/>
      <c r="D107" s="1202" t="s">
        <v>38</v>
      </c>
      <c r="E107" s="1203" t="s">
        <v>38</v>
      </c>
      <c r="F107" s="1204" t="s">
        <v>38</v>
      </c>
      <c r="G107" s="1204" t="s">
        <v>38</v>
      </c>
      <c r="H107" s="1190" t="s">
        <v>38</v>
      </c>
      <c r="I107" s="1191" t="s">
        <v>38</v>
      </c>
      <c r="J107" s="1258">
        <f t="shared" si="85"/>
        <v>0</v>
      </c>
      <c r="K107" s="1258">
        <f t="shared" si="85"/>
        <v>0</v>
      </c>
      <c r="L107" s="1184" t="s">
        <v>38</v>
      </c>
      <c r="M107" s="1185" t="s">
        <v>38</v>
      </c>
      <c r="N107" s="1276">
        <v>0</v>
      </c>
      <c r="O107" s="1285">
        <v>0</v>
      </c>
      <c r="P107" s="1205" t="s">
        <v>38</v>
      </c>
      <c r="Q107" s="1191" t="s">
        <v>38</v>
      </c>
      <c r="R107" s="1276">
        <v>0</v>
      </c>
      <c r="S107" s="1285">
        <v>0</v>
      </c>
      <c r="T107" s="1205" t="s">
        <v>38</v>
      </c>
      <c r="U107" s="1191" t="s">
        <v>38</v>
      </c>
      <c r="V107" s="1206" t="s">
        <v>38</v>
      </c>
      <c r="W107" s="1207" t="s">
        <v>38</v>
      </c>
      <c r="X107" s="1203" t="s">
        <v>38</v>
      </c>
      <c r="Y107" s="1203" t="s">
        <v>38</v>
      </c>
      <c r="Z107" s="1203" t="s">
        <v>38</v>
      </c>
      <c r="AA107" s="1203" t="s">
        <v>38</v>
      </c>
      <c r="AB107" s="1203" t="s">
        <v>38</v>
      </c>
      <c r="AC107" s="1203" t="s">
        <v>38</v>
      </c>
      <c r="AD107" s="1254">
        <f t="shared" si="86"/>
        <v>0</v>
      </c>
      <c r="AE107" s="1254">
        <f t="shared" si="86"/>
        <v>0</v>
      </c>
      <c r="AF107" s="1184" t="s">
        <v>38</v>
      </c>
      <c r="AG107" s="1185" t="s">
        <v>38</v>
      </c>
      <c r="AH107" s="1258">
        <f t="shared" ref="AH107" si="89">AL107</f>
        <v>0</v>
      </c>
      <c r="AI107" s="1254">
        <v>0</v>
      </c>
      <c r="AJ107" s="1184" t="s">
        <v>38</v>
      </c>
      <c r="AK107" s="1185" t="s">
        <v>38</v>
      </c>
      <c r="AL107" s="1254">
        <v>0</v>
      </c>
      <c r="AM107" s="1254">
        <v>0</v>
      </c>
      <c r="AN107" s="1184" t="s">
        <v>38</v>
      </c>
      <c r="AO107" s="1185" t="s">
        <v>38</v>
      </c>
      <c r="AP107" s="1208" t="s">
        <v>38</v>
      </c>
      <c r="AQ107" s="1209" t="s">
        <v>38</v>
      </c>
      <c r="AR107" s="1203" t="s">
        <v>38</v>
      </c>
      <c r="AS107" s="1203" t="s">
        <v>38</v>
      </c>
      <c r="AT107" s="1203" t="s">
        <v>38</v>
      </c>
      <c r="AU107" s="1203" t="s">
        <v>38</v>
      </c>
      <c r="AV107" s="1203" t="s">
        <v>38</v>
      </c>
      <c r="AW107" s="1203" t="s">
        <v>38</v>
      </c>
      <c r="AX107" s="1254">
        <f t="shared" si="87"/>
        <v>0</v>
      </c>
      <c r="AY107" s="1254">
        <f t="shared" si="87"/>
        <v>0</v>
      </c>
      <c r="AZ107" s="1190" t="s">
        <v>38</v>
      </c>
      <c r="BA107" s="1191" t="s">
        <v>38</v>
      </c>
      <c r="BB107" s="1258">
        <v>0</v>
      </c>
      <c r="BC107" s="1254">
        <v>0</v>
      </c>
      <c r="BD107" s="1190" t="s">
        <v>38</v>
      </c>
      <c r="BE107" s="1191" t="s">
        <v>38</v>
      </c>
      <c r="BF107" s="1254">
        <v>0</v>
      </c>
      <c r="BG107" s="1254">
        <v>0</v>
      </c>
      <c r="BH107" s="1190" t="s">
        <v>38</v>
      </c>
      <c r="BI107" s="1191" t="s">
        <v>38</v>
      </c>
      <c r="BJ107" s="1208" t="s">
        <v>38</v>
      </c>
      <c r="BK107" s="1209" t="s">
        <v>38</v>
      </c>
      <c r="BL107" s="1214" t="s">
        <v>38</v>
      </c>
      <c r="BM107" s="1203" t="s">
        <v>38</v>
      </c>
      <c r="BN107" s="1236" t="s">
        <v>38</v>
      </c>
      <c r="BO107" s="1190" t="s">
        <v>38</v>
      </c>
      <c r="BP107" s="1190" t="s">
        <v>38</v>
      </c>
      <c r="BQ107" s="1190" t="s">
        <v>38</v>
      </c>
      <c r="BR107" s="1254">
        <f t="shared" si="88"/>
        <v>0</v>
      </c>
      <c r="BS107" s="1254">
        <f t="shared" si="88"/>
        <v>0</v>
      </c>
      <c r="BT107" s="1190" t="s">
        <v>38</v>
      </c>
      <c r="BU107" s="1191" t="s">
        <v>38</v>
      </c>
      <c r="BV107" s="1258">
        <f>0</f>
        <v>0</v>
      </c>
      <c r="BW107" s="1254">
        <v>0</v>
      </c>
      <c r="BX107" s="1190" t="s">
        <v>38</v>
      </c>
      <c r="BY107" s="1191" t="s">
        <v>38</v>
      </c>
      <c r="BZ107" s="1254">
        <v>0</v>
      </c>
      <c r="CA107" s="1254">
        <v>0</v>
      </c>
      <c r="CB107" s="1190" t="s">
        <v>38</v>
      </c>
      <c r="CC107" s="1191" t="s">
        <v>38</v>
      </c>
      <c r="CD107" s="1208" t="s">
        <v>38</v>
      </c>
      <c r="CE107" s="1209" t="s">
        <v>38</v>
      </c>
      <c r="CF107" s="1237" t="s">
        <v>38</v>
      </c>
      <c r="CG107" s="1203" t="s">
        <v>38</v>
      </c>
      <c r="CH107" s="1236" t="s">
        <v>38</v>
      </c>
      <c r="CI107" s="1236" t="s">
        <v>38</v>
      </c>
      <c r="CJ107" s="1190" t="s">
        <v>38</v>
      </c>
      <c r="CK107" s="1191" t="s">
        <v>38</v>
      </c>
      <c r="CL107" s="1254">
        <f t="shared" si="73"/>
        <v>0</v>
      </c>
      <c r="CM107" s="1254">
        <f t="shared" si="74"/>
        <v>0</v>
      </c>
      <c r="CN107" s="1190" t="s">
        <v>38</v>
      </c>
      <c r="CO107" s="1191" t="s">
        <v>38</v>
      </c>
      <c r="CP107" s="1254">
        <f t="shared" si="75"/>
        <v>0</v>
      </c>
      <c r="CQ107" s="1254">
        <f t="shared" si="76"/>
        <v>0</v>
      </c>
      <c r="CR107" s="1190" t="s">
        <v>38</v>
      </c>
      <c r="CS107" s="1191" t="s">
        <v>38</v>
      </c>
      <c r="CT107" s="1254">
        <f t="shared" si="77"/>
        <v>0</v>
      </c>
      <c r="CU107" s="1254">
        <f t="shared" si="78"/>
        <v>0</v>
      </c>
      <c r="CV107" s="1190" t="s">
        <v>38</v>
      </c>
      <c r="CW107" s="1191" t="s">
        <v>38</v>
      </c>
      <c r="CX107" s="1208" t="s">
        <v>38</v>
      </c>
      <c r="CY107" s="1209" t="s">
        <v>38</v>
      </c>
      <c r="CZ107" s="1238" t="s">
        <v>38</v>
      </c>
      <c r="DA107" s="1239" t="s">
        <v>38</v>
      </c>
      <c r="DB107" s="1210" t="s">
        <v>38</v>
      </c>
      <c r="DC107" s="1211" t="s">
        <v>38</v>
      </c>
      <c r="DD107" s="1196">
        <f t="shared" si="79"/>
        <v>0</v>
      </c>
      <c r="DE107" s="1212">
        <v>0</v>
      </c>
      <c r="DF107" s="1190" t="s">
        <v>38</v>
      </c>
      <c r="DG107" s="1211" t="s">
        <v>38</v>
      </c>
      <c r="DH107" s="1196">
        <f t="shared" si="81"/>
        <v>0</v>
      </c>
      <c r="DI107" s="1212">
        <v>0</v>
      </c>
      <c r="DJ107" s="1190" t="s">
        <v>38</v>
      </c>
      <c r="DK107" s="1191" t="s">
        <v>38</v>
      </c>
      <c r="DL107" s="1196">
        <f t="shared" si="83"/>
        <v>0</v>
      </c>
      <c r="DM107" s="1212">
        <v>0</v>
      </c>
      <c r="DN107" s="1190" t="s">
        <v>38</v>
      </c>
      <c r="DO107" s="1213" t="s">
        <v>38</v>
      </c>
      <c r="DP107" s="1299" t="s">
        <v>38</v>
      </c>
      <c r="DQ107" s="1263" t="s">
        <v>38</v>
      </c>
    </row>
    <row r="108" spans="1:121" x14ac:dyDescent="0.25">
      <c r="A108" s="568"/>
      <c r="B108" s="569" t="s">
        <v>40</v>
      </c>
      <c r="C108" s="453"/>
      <c r="D108" s="1293">
        <v>2159</v>
      </c>
      <c r="E108" s="1277">
        <v>2159</v>
      </c>
      <c r="F108" s="741">
        <v>99.999999999999986</v>
      </c>
      <c r="G108" s="741">
        <v>99.998911533117194</v>
      </c>
      <c r="H108" s="97" t="s">
        <v>38</v>
      </c>
      <c r="I108" s="132" t="s">
        <v>38</v>
      </c>
      <c r="J108" s="795">
        <f t="shared" si="85"/>
        <v>232217</v>
      </c>
      <c r="K108" s="795">
        <f t="shared" si="85"/>
        <v>239090</v>
      </c>
      <c r="L108" s="97" t="s">
        <v>38</v>
      </c>
      <c r="M108" s="132" t="s">
        <v>38</v>
      </c>
      <c r="N108" s="1283">
        <f>SUM(N109:N110)</f>
        <v>232217</v>
      </c>
      <c r="O108" s="1291">
        <f>SUM(O109:O110)</f>
        <v>239090</v>
      </c>
      <c r="P108" s="92" t="s">
        <v>38</v>
      </c>
      <c r="Q108" s="132" t="s">
        <v>38</v>
      </c>
      <c r="R108" s="1286">
        <v>0</v>
      </c>
      <c r="S108" s="1287">
        <v>0</v>
      </c>
      <c r="T108" s="92" t="s">
        <v>38</v>
      </c>
      <c r="U108" s="132" t="s">
        <v>38</v>
      </c>
      <c r="V108" s="1266">
        <v>39.918943955534971</v>
      </c>
      <c r="W108" s="1267">
        <v>42.24159127465763</v>
      </c>
      <c r="X108" s="1277">
        <v>2184</v>
      </c>
      <c r="Y108" s="1277">
        <v>2184.0000000000005</v>
      </c>
      <c r="Z108" s="741">
        <v>100</v>
      </c>
      <c r="AA108" s="97">
        <v>100</v>
      </c>
      <c r="AB108" s="97" t="s">
        <v>38</v>
      </c>
      <c r="AC108" s="97" t="s">
        <v>38</v>
      </c>
      <c r="AD108" s="1079">
        <f t="shared" si="86"/>
        <v>235678</v>
      </c>
      <c r="AE108" s="1079">
        <f t="shared" si="86"/>
        <v>247187</v>
      </c>
      <c r="AF108" s="97" t="s">
        <v>38</v>
      </c>
      <c r="AG108" s="132" t="s">
        <v>38</v>
      </c>
      <c r="AH108" s="795">
        <f>AH109+AH110</f>
        <v>235678</v>
      </c>
      <c r="AI108" s="795">
        <f>AI109+AI110</f>
        <v>247187</v>
      </c>
      <c r="AJ108" s="97" t="s">
        <v>38</v>
      </c>
      <c r="AK108" s="132" t="s">
        <v>38</v>
      </c>
      <c r="AL108" s="1256">
        <v>0</v>
      </c>
      <c r="AM108" s="1256">
        <v>0</v>
      </c>
      <c r="AN108" s="97" t="s">
        <v>38</v>
      </c>
      <c r="AO108" s="132" t="s">
        <v>38</v>
      </c>
      <c r="AP108" s="1266">
        <v>41.046703296703299</v>
      </c>
      <c r="AQ108" s="1267">
        <v>45.340201465201453</v>
      </c>
      <c r="AR108" s="83">
        <v>2207.9999999999995</v>
      </c>
      <c r="AS108" s="83">
        <v>2208</v>
      </c>
      <c r="AT108" s="785">
        <v>1</v>
      </c>
      <c r="AU108" s="90"/>
      <c r="AV108" s="97" t="s">
        <v>38</v>
      </c>
      <c r="AW108" s="97" t="s">
        <v>38</v>
      </c>
      <c r="AX108" s="1079">
        <f t="shared" si="87"/>
        <v>246753.15000000002</v>
      </c>
      <c r="AY108" s="1079">
        <f t="shared" si="87"/>
        <v>227349.56888888887</v>
      </c>
      <c r="AZ108" s="1177" t="s">
        <v>38</v>
      </c>
      <c r="BA108" s="1178" t="s">
        <v>38</v>
      </c>
      <c r="BB108" s="795">
        <f>BB109+BB110</f>
        <v>246753.15000000002</v>
      </c>
      <c r="BC108" s="795">
        <f>BC109+BC110</f>
        <v>227349.56888888887</v>
      </c>
      <c r="BD108" s="1177" t="s">
        <v>38</v>
      </c>
      <c r="BE108" s="1178" t="s">
        <v>38</v>
      </c>
      <c r="BF108" s="1257">
        <v>0</v>
      </c>
      <c r="BG108" s="1257">
        <v>0</v>
      </c>
      <c r="BH108" s="1177" t="s">
        <v>38</v>
      </c>
      <c r="BI108" s="1178" t="s">
        <v>38</v>
      </c>
      <c r="BJ108" s="570">
        <v>45.616462862318855</v>
      </c>
      <c r="BK108" s="838">
        <v>37.587667069243153</v>
      </c>
      <c r="BL108" s="1192">
        <v>2208.9999999999995</v>
      </c>
      <c r="BM108" s="1176">
        <v>2209</v>
      </c>
      <c r="BN108" s="1180">
        <v>1</v>
      </c>
      <c r="BO108" s="1071"/>
      <c r="BP108" s="1177" t="s">
        <v>38</v>
      </c>
      <c r="BQ108" s="1177" t="s">
        <v>38</v>
      </c>
      <c r="BR108" s="1253">
        <f t="shared" si="88"/>
        <v>243292.7</v>
      </c>
      <c r="BS108" s="1253">
        <f t="shared" si="88"/>
        <v>223023.21388888889</v>
      </c>
      <c r="BT108" s="1177" t="s">
        <v>38</v>
      </c>
      <c r="BU108" s="1178" t="s">
        <v>38</v>
      </c>
      <c r="BV108" s="795">
        <f>BV109+BV110</f>
        <v>243292.7</v>
      </c>
      <c r="BW108" s="795">
        <f>BW109+BW110</f>
        <v>223023.21388888889</v>
      </c>
      <c r="BX108" s="1177" t="s">
        <v>38</v>
      </c>
      <c r="BY108" s="1178" t="s">
        <v>38</v>
      </c>
      <c r="BZ108" s="1256">
        <v>0</v>
      </c>
      <c r="CA108" s="1256">
        <v>0</v>
      </c>
      <c r="CB108" s="1177" t="s">
        <v>38</v>
      </c>
      <c r="CC108" s="1178" t="s">
        <v>38</v>
      </c>
      <c r="CD108" s="570">
        <v>44.029289271163435</v>
      </c>
      <c r="CE108" s="571">
        <v>35.301590714752777</v>
      </c>
      <c r="CF108" s="82">
        <f t="shared" si="64"/>
        <v>8760</v>
      </c>
      <c r="CG108" s="858">
        <f>BM108+AS108+Y108+E108</f>
        <v>8760</v>
      </c>
      <c r="CH108" s="1180">
        <f>CH16+CH22+CH31+CH36+CH42+CH48+CH53+CH59+CH74+CH80+CH86</f>
        <v>1</v>
      </c>
      <c r="CI108" s="1180">
        <f>CI16+CI22+CI31+CI36+CI42+CI48+CI53+CI59+CI74+CI80+CI86</f>
        <v>1</v>
      </c>
      <c r="CJ108" s="1177" t="s">
        <v>38</v>
      </c>
      <c r="CK108" s="1178" t="s">
        <v>38</v>
      </c>
      <c r="CL108" s="1253">
        <f t="shared" si="73"/>
        <v>957940.85000000009</v>
      </c>
      <c r="CM108" s="1253">
        <f t="shared" si="74"/>
        <v>936649.78277777776</v>
      </c>
      <c r="CN108" s="1177" t="s">
        <v>38</v>
      </c>
      <c r="CO108" s="1178" t="s">
        <v>38</v>
      </c>
      <c r="CP108" s="1253">
        <f t="shared" si="75"/>
        <v>957940.85000000009</v>
      </c>
      <c r="CQ108" s="1253">
        <f t="shared" si="76"/>
        <v>936649.78277777776</v>
      </c>
      <c r="CR108" s="1177" t="s">
        <v>38</v>
      </c>
      <c r="CS108" s="1178" t="s">
        <v>38</v>
      </c>
      <c r="CT108" s="1253">
        <f t="shared" si="77"/>
        <v>0</v>
      </c>
      <c r="CU108" s="1253">
        <f t="shared" si="78"/>
        <v>0</v>
      </c>
      <c r="CV108" s="1177" t="s">
        <v>38</v>
      </c>
      <c r="CW108" s="1178" t="s">
        <v>38</v>
      </c>
      <c r="CX108" s="1266">
        <f t="shared" si="68"/>
        <v>109.3539783105023</v>
      </c>
      <c r="CY108" s="1267">
        <f t="shared" si="68"/>
        <v>106.92349118467783</v>
      </c>
      <c r="CZ108" s="1271">
        <f t="shared" si="37"/>
        <v>0</v>
      </c>
      <c r="DA108" s="1272">
        <f t="shared" si="38"/>
        <v>0</v>
      </c>
      <c r="DB108" s="886" t="s">
        <v>38</v>
      </c>
      <c r="DC108" s="1181" t="s">
        <v>38</v>
      </c>
      <c r="DD108" s="87">
        <f t="shared" si="79"/>
        <v>-21291.067222222337</v>
      </c>
      <c r="DE108" s="1182">
        <f t="shared" si="80"/>
        <v>-2.2225868353168501E-2</v>
      </c>
      <c r="DF108" s="1190" t="s">
        <v>38</v>
      </c>
      <c r="DG108" s="1211" t="s">
        <v>38</v>
      </c>
      <c r="DH108" s="87">
        <f t="shared" si="81"/>
        <v>-21291.067222222337</v>
      </c>
      <c r="DI108" s="1182">
        <f t="shared" si="82"/>
        <v>-2.2225868353168501E-2</v>
      </c>
      <c r="DJ108" s="1177" t="s">
        <v>38</v>
      </c>
      <c r="DK108" s="1178" t="s">
        <v>38</v>
      </c>
      <c r="DL108" s="87">
        <f t="shared" si="83"/>
        <v>0</v>
      </c>
      <c r="DM108" s="1182">
        <v>0</v>
      </c>
      <c r="DN108" s="1177" t="s">
        <v>38</v>
      </c>
      <c r="DO108" s="573" t="s">
        <v>38</v>
      </c>
      <c r="DP108" s="1262">
        <f t="shared" si="40"/>
        <v>-2.4304871258244702</v>
      </c>
      <c r="DQ108" s="1264">
        <f t="shared" si="41"/>
        <v>-2.2225868353168525E-2</v>
      </c>
    </row>
    <row r="109" spans="1:121" s="1240" customFormat="1" x14ac:dyDescent="0.25">
      <c r="A109" s="1233"/>
      <c r="B109" s="1234" t="s">
        <v>100</v>
      </c>
      <c r="C109" s="1235"/>
      <c r="D109" s="1202" t="s">
        <v>38</v>
      </c>
      <c r="E109" s="1203" t="s">
        <v>38</v>
      </c>
      <c r="F109" s="1204" t="s">
        <v>38</v>
      </c>
      <c r="G109" s="1204" t="s">
        <v>38</v>
      </c>
      <c r="H109" s="1190" t="s">
        <v>38</v>
      </c>
      <c r="I109" s="1191" t="s">
        <v>38</v>
      </c>
      <c r="J109" s="1258">
        <f t="shared" ref="J109:J122" si="90">N109</f>
        <v>86185</v>
      </c>
      <c r="K109" s="1258">
        <f t="shared" ref="K109:K122" si="91">O109</f>
        <v>91200</v>
      </c>
      <c r="L109" s="1184" t="s">
        <v>38</v>
      </c>
      <c r="M109" s="1185" t="s">
        <v>38</v>
      </c>
      <c r="N109" s="1276">
        <v>86185</v>
      </c>
      <c r="O109" s="1285">
        <v>91200</v>
      </c>
      <c r="P109" s="1205" t="s">
        <v>38</v>
      </c>
      <c r="Q109" s="1191" t="s">
        <v>38</v>
      </c>
      <c r="R109" s="1276">
        <v>0</v>
      </c>
      <c r="S109" s="1285">
        <v>0</v>
      </c>
      <c r="T109" s="1205" t="s">
        <v>38</v>
      </c>
      <c r="U109" s="1191" t="s">
        <v>38</v>
      </c>
      <c r="V109" s="1206" t="s">
        <v>38</v>
      </c>
      <c r="W109" s="1207" t="s">
        <v>38</v>
      </c>
      <c r="X109" s="1203" t="s">
        <v>38</v>
      </c>
      <c r="Y109" s="1203" t="s">
        <v>38</v>
      </c>
      <c r="Z109" s="1203" t="s">
        <v>38</v>
      </c>
      <c r="AA109" s="1203" t="s">
        <v>38</v>
      </c>
      <c r="AB109" s="1203" t="s">
        <v>38</v>
      </c>
      <c r="AC109" s="1203" t="s">
        <v>38</v>
      </c>
      <c r="AD109" s="1254">
        <f t="shared" ref="AD109:AD113" si="92">AH109</f>
        <v>89646</v>
      </c>
      <c r="AE109" s="1254">
        <f t="shared" ref="AE109:AE113" si="93">AI109</f>
        <v>99023</v>
      </c>
      <c r="AF109" s="1184" t="s">
        <v>38</v>
      </c>
      <c r="AG109" s="1185" t="s">
        <v>38</v>
      </c>
      <c r="AH109" s="1258">
        <v>89646</v>
      </c>
      <c r="AI109" s="1275">
        <v>99023</v>
      </c>
      <c r="AJ109" s="1184" t="s">
        <v>38</v>
      </c>
      <c r="AK109" s="1185" t="s">
        <v>38</v>
      </c>
      <c r="AL109" s="1254">
        <v>0</v>
      </c>
      <c r="AM109" s="1254">
        <v>0</v>
      </c>
      <c r="AN109" s="1184" t="s">
        <v>38</v>
      </c>
      <c r="AO109" s="1185" t="s">
        <v>38</v>
      </c>
      <c r="AP109" s="1208" t="s">
        <v>38</v>
      </c>
      <c r="AQ109" s="1209" t="s">
        <v>38</v>
      </c>
      <c r="AR109" s="1203" t="s">
        <v>38</v>
      </c>
      <c r="AS109" s="1203" t="s">
        <v>38</v>
      </c>
      <c r="AT109" s="1203" t="s">
        <v>38</v>
      </c>
      <c r="AU109" s="1203" t="s">
        <v>38</v>
      </c>
      <c r="AV109" s="1203" t="s">
        <v>38</v>
      </c>
      <c r="AW109" s="1203" t="s">
        <v>38</v>
      </c>
      <c r="AX109" s="1254">
        <f t="shared" ref="AX109:AX113" si="94">BB109</f>
        <v>100721.15000000001</v>
      </c>
      <c r="AY109" s="1254">
        <f t="shared" ref="AY109:AY113" si="95">BC109</f>
        <v>82993.568888888884</v>
      </c>
      <c r="AZ109" s="1190" t="s">
        <v>38</v>
      </c>
      <c r="BA109" s="1191" t="s">
        <v>38</v>
      </c>
      <c r="BB109" s="1258">
        <v>100721.15000000001</v>
      </c>
      <c r="BC109" s="1254">
        <v>82993.568888888884</v>
      </c>
      <c r="BD109" s="1190" t="s">
        <v>38</v>
      </c>
      <c r="BE109" s="1191" t="s">
        <v>38</v>
      </c>
      <c r="BF109" s="1254">
        <v>0</v>
      </c>
      <c r="BG109" s="1254">
        <v>0</v>
      </c>
      <c r="BH109" s="1190" t="s">
        <v>38</v>
      </c>
      <c r="BI109" s="1191" t="s">
        <v>38</v>
      </c>
      <c r="BJ109" s="1208" t="s">
        <v>38</v>
      </c>
      <c r="BK109" s="1209" t="s">
        <v>38</v>
      </c>
      <c r="BL109" s="1214" t="s">
        <v>38</v>
      </c>
      <c r="BM109" s="1203" t="s">
        <v>38</v>
      </c>
      <c r="BN109" s="1236" t="s">
        <v>38</v>
      </c>
      <c r="BO109" s="1190" t="s">
        <v>38</v>
      </c>
      <c r="BP109" s="1190" t="s">
        <v>38</v>
      </c>
      <c r="BQ109" s="1190" t="s">
        <v>38</v>
      </c>
      <c r="BR109" s="1254">
        <f t="shared" ref="BR109:BR113" si="96">BV109</f>
        <v>97260.700000000012</v>
      </c>
      <c r="BS109" s="1254">
        <f t="shared" ref="BS109:BS113" si="97">BW109</f>
        <v>77981.213888888888</v>
      </c>
      <c r="BT109" s="1190" t="s">
        <v>38</v>
      </c>
      <c r="BU109" s="1191" t="s">
        <v>38</v>
      </c>
      <c r="BV109" s="1258">
        <v>97260.700000000012</v>
      </c>
      <c r="BW109" s="1254">
        <v>77981.213888888888</v>
      </c>
      <c r="BX109" s="1190" t="s">
        <v>38</v>
      </c>
      <c r="BY109" s="1191" t="s">
        <v>38</v>
      </c>
      <c r="BZ109" s="1254">
        <v>0</v>
      </c>
      <c r="CA109" s="1254">
        <v>0</v>
      </c>
      <c r="CB109" s="1190" t="s">
        <v>38</v>
      </c>
      <c r="CC109" s="1191" t="s">
        <v>38</v>
      </c>
      <c r="CD109" s="1208" t="s">
        <v>38</v>
      </c>
      <c r="CE109" s="1209" t="s">
        <v>38</v>
      </c>
      <c r="CF109" s="1237" t="s">
        <v>38</v>
      </c>
      <c r="CG109" s="1203" t="s">
        <v>38</v>
      </c>
      <c r="CH109" s="1236" t="s">
        <v>38</v>
      </c>
      <c r="CI109" s="1236" t="s">
        <v>38</v>
      </c>
      <c r="CJ109" s="1190" t="s">
        <v>38</v>
      </c>
      <c r="CK109" s="1191" t="s">
        <v>38</v>
      </c>
      <c r="CL109" s="1254">
        <f t="shared" si="73"/>
        <v>373812.85000000003</v>
      </c>
      <c r="CM109" s="1254">
        <f t="shared" si="74"/>
        <v>351197.78277777776</v>
      </c>
      <c r="CN109" s="1190" t="s">
        <v>38</v>
      </c>
      <c r="CO109" s="1191" t="s">
        <v>38</v>
      </c>
      <c r="CP109" s="1254">
        <f t="shared" si="75"/>
        <v>373812.85000000003</v>
      </c>
      <c r="CQ109" s="1254">
        <f t="shared" si="76"/>
        <v>351197.78277777776</v>
      </c>
      <c r="CR109" s="1190" t="s">
        <v>38</v>
      </c>
      <c r="CS109" s="1191" t="s">
        <v>38</v>
      </c>
      <c r="CT109" s="1254">
        <f t="shared" si="77"/>
        <v>0</v>
      </c>
      <c r="CU109" s="1254">
        <f t="shared" si="78"/>
        <v>0</v>
      </c>
      <c r="CV109" s="1190" t="s">
        <v>38</v>
      </c>
      <c r="CW109" s="1191" t="s">
        <v>38</v>
      </c>
      <c r="CX109" s="1208" t="s">
        <v>38</v>
      </c>
      <c r="CY109" s="1209" t="s">
        <v>38</v>
      </c>
      <c r="CZ109" s="1238" t="s">
        <v>38</v>
      </c>
      <c r="DA109" s="1239" t="s">
        <v>38</v>
      </c>
      <c r="DB109" s="1210" t="s">
        <v>38</v>
      </c>
      <c r="DC109" s="1211" t="s">
        <v>38</v>
      </c>
      <c r="DD109" s="1196">
        <f t="shared" si="79"/>
        <v>-22615.067222222278</v>
      </c>
      <c r="DE109" s="1212">
        <f t="shared" si="80"/>
        <v>-6.0498367624928558E-2</v>
      </c>
      <c r="DF109" s="1190" t="s">
        <v>38</v>
      </c>
      <c r="DG109" s="1211" t="s">
        <v>38</v>
      </c>
      <c r="DH109" s="1196">
        <f t="shared" si="81"/>
        <v>-22615.067222222278</v>
      </c>
      <c r="DI109" s="1212">
        <f t="shared" si="82"/>
        <v>-6.0498367624928558E-2</v>
      </c>
      <c r="DJ109" s="1190" t="s">
        <v>38</v>
      </c>
      <c r="DK109" s="1191" t="s">
        <v>38</v>
      </c>
      <c r="DL109" s="1196">
        <f t="shared" si="83"/>
        <v>0</v>
      </c>
      <c r="DM109" s="1212">
        <v>0</v>
      </c>
      <c r="DN109" s="1190" t="s">
        <v>38</v>
      </c>
      <c r="DO109" s="1213" t="s">
        <v>38</v>
      </c>
      <c r="DP109" s="1299" t="s">
        <v>38</v>
      </c>
      <c r="DQ109" s="1263" t="s">
        <v>38</v>
      </c>
    </row>
    <row r="110" spans="1:121" s="1240" customFormat="1" x14ac:dyDescent="0.25">
      <c r="A110" s="1233"/>
      <c r="B110" s="1234" t="s">
        <v>101</v>
      </c>
      <c r="C110" s="1235"/>
      <c r="D110" s="1202" t="s">
        <v>38</v>
      </c>
      <c r="E110" s="1203" t="s">
        <v>38</v>
      </c>
      <c r="F110" s="1204" t="s">
        <v>38</v>
      </c>
      <c r="G110" s="1204" t="s">
        <v>38</v>
      </c>
      <c r="H110" s="1190" t="s">
        <v>38</v>
      </c>
      <c r="I110" s="1191" t="s">
        <v>38</v>
      </c>
      <c r="J110" s="1258">
        <f t="shared" si="90"/>
        <v>146032</v>
      </c>
      <c r="K110" s="1258">
        <f t="shared" si="91"/>
        <v>147890</v>
      </c>
      <c r="L110" s="1184" t="s">
        <v>38</v>
      </c>
      <c r="M110" s="1185" t="s">
        <v>38</v>
      </c>
      <c r="N110" s="1276">
        <v>146032</v>
      </c>
      <c r="O110" s="1285">
        <v>147890</v>
      </c>
      <c r="P110" s="1205" t="s">
        <v>38</v>
      </c>
      <c r="Q110" s="1191" t="s">
        <v>38</v>
      </c>
      <c r="R110" s="1276">
        <v>0</v>
      </c>
      <c r="S110" s="1285">
        <v>0</v>
      </c>
      <c r="T110" s="1205" t="s">
        <v>38</v>
      </c>
      <c r="U110" s="1191" t="s">
        <v>38</v>
      </c>
      <c r="V110" s="1206" t="s">
        <v>38</v>
      </c>
      <c r="W110" s="1207" t="s">
        <v>38</v>
      </c>
      <c r="X110" s="1203" t="s">
        <v>38</v>
      </c>
      <c r="Y110" s="1203" t="s">
        <v>38</v>
      </c>
      <c r="Z110" s="1203" t="s">
        <v>38</v>
      </c>
      <c r="AA110" s="1203" t="s">
        <v>38</v>
      </c>
      <c r="AB110" s="1203" t="s">
        <v>38</v>
      </c>
      <c r="AC110" s="1203" t="s">
        <v>38</v>
      </c>
      <c r="AD110" s="1254">
        <f t="shared" si="92"/>
        <v>146032</v>
      </c>
      <c r="AE110" s="1254">
        <f t="shared" si="93"/>
        <v>148164</v>
      </c>
      <c r="AF110" s="1184" t="s">
        <v>38</v>
      </c>
      <c r="AG110" s="1185" t="s">
        <v>38</v>
      </c>
      <c r="AH110" s="1276">
        <v>146032</v>
      </c>
      <c r="AI110" s="1254">
        <v>148164</v>
      </c>
      <c r="AJ110" s="1184" t="s">
        <v>38</v>
      </c>
      <c r="AK110" s="1185" t="s">
        <v>38</v>
      </c>
      <c r="AL110" s="1254">
        <v>0</v>
      </c>
      <c r="AM110" s="1254">
        <v>0</v>
      </c>
      <c r="AN110" s="1184" t="s">
        <v>38</v>
      </c>
      <c r="AO110" s="1185" t="s">
        <v>38</v>
      </c>
      <c r="AP110" s="1208" t="s">
        <v>38</v>
      </c>
      <c r="AQ110" s="1209" t="s">
        <v>38</v>
      </c>
      <c r="AR110" s="1203" t="s">
        <v>38</v>
      </c>
      <c r="AS110" s="1203" t="s">
        <v>38</v>
      </c>
      <c r="AT110" s="1203" t="s">
        <v>38</v>
      </c>
      <c r="AU110" s="1203" t="s">
        <v>38</v>
      </c>
      <c r="AV110" s="1203" t="s">
        <v>38</v>
      </c>
      <c r="AW110" s="1203" t="s">
        <v>38</v>
      </c>
      <c r="AX110" s="1254">
        <f t="shared" si="94"/>
        <v>146032</v>
      </c>
      <c r="AY110" s="1254">
        <f t="shared" si="95"/>
        <v>144356</v>
      </c>
      <c r="AZ110" s="1190" t="s">
        <v>38</v>
      </c>
      <c r="BA110" s="1191" t="s">
        <v>38</v>
      </c>
      <c r="BB110" s="1258">
        <f>AH110</f>
        <v>146032</v>
      </c>
      <c r="BC110" s="1254">
        <v>144356</v>
      </c>
      <c r="BD110" s="1190" t="s">
        <v>38</v>
      </c>
      <c r="BE110" s="1191" t="s">
        <v>38</v>
      </c>
      <c r="BF110" s="1254">
        <v>0</v>
      </c>
      <c r="BG110" s="1254">
        <v>0</v>
      </c>
      <c r="BH110" s="1190" t="s">
        <v>38</v>
      </c>
      <c r="BI110" s="1191" t="s">
        <v>38</v>
      </c>
      <c r="BJ110" s="1208" t="s">
        <v>38</v>
      </c>
      <c r="BK110" s="1209" t="s">
        <v>38</v>
      </c>
      <c r="BL110" s="1214" t="s">
        <v>38</v>
      </c>
      <c r="BM110" s="1203" t="s">
        <v>38</v>
      </c>
      <c r="BN110" s="1236" t="s">
        <v>38</v>
      </c>
      <c r="BO110" s="1190" t="s">
        <v>38</v>
      </c>
      <c r="BP110" s="1190" t="s">
        <v>38</v>
      </c>
      <c r="BQ110" s="1190" t="s">
        <v>38</v>
      </c>
      <c r="BR110" s="1254">
        <f t="shared" si="96"/>
        <v>146032</v>
      </c>
      <c r="BS110" s="1254">
        <f t="shared" si="97"/>
        <v>145042</v>
      </c>
      <c r="BT110" s="1190" t="s">
        <v>38</v>
      </c>
      <c r="BU110" s="1191" t="s">
        <v>38</v>
      </c>
      <c r="BV110" s="1258">
        <f>BB110</f>
        <v>146032</v>
      </c>
      <c r="BW110" s="1254">
        <v>145042</v>
      </c>
      <c r="BX110" s="1190" t="s">
        <v>38</v>
      </c>
      <c r="BY110" s="1191" t="s">
        <v>38</v>
      </c>
      <c r="BZ110" s="1254">
        <v>0</v>
      </c>
      <c r="CA110" s="1254">
        <v>0</v>
      </c>
      <c r="CB110" s="1190" t="s">
        <v>38</v>
      </c>
      <c r="CC110" s="1191" t="s">
        <v>38</v>
      </c>
      <c r="CD110" s="1208" t="s">
        <v>38</v>
      </c>
      <c r="CE110" s="1209" t="s">
        <v>38</v>
      </c>
      <c r="CF110" s="1237" t="s">
        <v>38</v>
      </c>
      <c r="CG110" s="1203" t="s">
        <v>38</v>
      </c>
      <c r="CH110" s="1236" t="s">
        <v>38</v>
      </c>
      <c r="CI110" s="1236" t="s">
        <v>38</v>
      </c>
      <c r="CJ110" s="1190" t="s">
        <v>38</v>
      </c>
      <c r="CK110" s="1191" t="s">
        <v>38</v>
      </c>
      <c r="CL110" s="1254">
        <f t="shared" si="73"/>
        <v>584128</v>
      </c>
      <c r="CM110" s="1254">
        <f t="shared" si="74"/>
        <v>585452</v>
      </c>
      <c r="CN110" s="1190" t="s">
        <v>38</v>
      </c>
      <c r="CO110" s="1191" t="s">
        <v>38</v>
      </c>
      <c r="CP110" s="1254">
        <f t="shared" si="75"/>
        <v>584128</v>
      </c>
      <c r="CQ110" s="1254">
        <f t="shared" si="76"/>
        <v>585452</v>
      </c>
      <c r="CR110" s="1190" t="s">
        <v>38</v>
      </c>
      <c r="CS110" s="1191" t="s">
        <v>38</v>
      </c>
      <c r="CT110" s="1254">
        <f t="shared" si="77"/>
        <v>0</v>
      </c>
      <c r="CU110" s="1254">
        <f t="shared" si="78"/>
        <v>0</v>
      </c>
      <c r="CV110" s="1190" t="s">
        <v>38</v>
      </c>
      <c r="CW110" s="1191" t="s">
        <v>38</v>
      </c>
      <c r="CX110" s="1208" t="s">
        <v>38</v>
      </c>
      <c r="CY110" s="1209" t="s">
        <v>38</v>
      </c>
      <c r="CZ110" s="1238" t="s">
        <v>38</v>
      </c>
      <c r="DA110" s="1239" t="s">
        <v>38</v>
      </c>
      <c r="DB110" s="1210" t="s">
        <v>38</v>
      </c>
      <c r="DC110" s="1211" t="s">
        <v>38</v>
      </c>
      <c r="DD110" s="1196">
        <f t="shared" si="79"/>
        <v>1324</v>
      </c>
      <c r="DE110" s="1212">
        <f t="shared" si="80"/>
        <v>2.2666264928234907E-3</v>
      </c>
      <c r="DF110" s="1190" t="s">
        <v>38</v>
      </c>
      <c r="DG110" s="1211" t="s">
        <v>38</v>
      </c>
      <c r="DH110" s="1196">
        <f t="shared" si="81"/>
        <v>1324</v>
      </c>
      <c r="DI110" s="1212">
        <f t="shared" si="82"/>
        <v>2.2666264928234907E-3</v>
      </c>
      <c r="DJ110" s="1190" t="s">
        <v>38</v>
      </c>
      <c r="DK110" s="1191" t="s">
        <v>38</v>
      </c>
      <c r="DL110" s="1196">
        <f t="shared" si="83"/>
        <v>0</v>
      </c>
      <c r="DM110" s="1212">
        <v>0</v>
      </c>
      <c r="DN110" s="1190" t="s">
        <v>38</v>
      </c>
      <c r="DO110" s="1213" t="s">
        <v>38</v>
      </c>
      <c r="DP110" s="1299" t="s">
        <v>38</v>
      </c>
      <c r="DQ110" s="1263" t="s">
        <v>38</v>
      </c>
    </row>
    <row r="111" spans="1:121" x14ac:dyDescent="0.25">
      <c r="A111" s="568"/>
      <c r="B111" s="569" t="s">
        <v>41</v>
      </c>
      <c r="C111" s="453"/>
      <c r="D111" s="1293">
        <v>2159.0000000000005</v>
      </c>
      <c r="E111" s="1277">
        <v>2159.0000000000005</v>
      </c>
      <c r="F111" s="741">
        <v>100.00000000000001</v>
      </c>
      <c r="G111" s="741">
        <v>99.998161185734148</v>
      </c>
      <c r="H111" s="97" t="s">
        <v>38</v>
      </c>
      <c r="I111" s="132" t="s">
        <v>38</v>
      </c>
      <c r="J111" s="795">
        <f t="shared" si="90"/>
        <v>233544</v>
      </c>
      <c r="K111" s="795">
        <f t="shared" si="91"/>
        <v>238078</v>
      </c>
      <c r="L111" s="97" t="s">
        <v>38</v>
      </c>
      <c r="M111" s="132" t="s">
        <v>38</v>
      </c>
      <c r="N111" s="1283">
        <f>N112+N113</f>
        <v>233544</v>
      </c>
      <c r="O111" s="1291">
        <f>O112+O113</f>
        <v>238078</v>
      </c>
      <c r="P111" s="92" t="s">
        <v>38</v>
      </c>
      <c r="Q111" s="132" t="s">
        <v>38</v>
      </c>
      <c r="R111" s="1286">
        <v>0</v>
      </c>
      <c r="S111" s="1287">
        <v>0</v>
      </c>
      <c r="T111" s="92" t="s">
        <v>38</v>
      </c>
      <c r="U111" s="132" t="s">
        <v>38</v>
      </c>
      <c r="V111" s="1266">
        <v>68.138490041685955</v>
      </c>
      <c r="W111" s="1267">
        <v>69.729204838189958</v>
      </c>
      <c r="X111" s="1277">
        <v>2184.0000000000005</v>
      </c>
      <c r="Y111" s="1277">
        <v>2184</v>
      </c>
      <c r="Z111" s="741">
        <v>100</v>
      </c>
      <c r="AA111" s="97">
        <v>100</v>
      </c>
      <c r="AB111" s="97" t="s">
        <v>38</v>
      </c>
      <c r="AC111" s="97" t="s">
        <v>38</v>
      </c>
      <c r="AD111" s="1079">
        <f t="shared" si="92"/>
        <v>221013</v>
      </c>
      <c r="AE111" s="1079">
        <f t="shared" si="93"/>
        <v>248876.76568478072</v>
      </c>
      <c r="AF111" s="97" t="s">
        <v>38</v>
      </c>
      <c r="AG111" s="132" t="s">
        <v>38</v>
      </c>
      <c r="AH111" s="795">
        <f>AH112+AH113</f>
        <v>221013</v>
      </c>
      <c r="AI111" s="795">
        <f>AI112+AI113</f>
        <v>248876.76568478072</v>
      </c>
      <c r="AJ111" s="97" t="s">
        <v>38</v>
      </c>
      <c r="AK111" s="132" t="s">
        <v>38</v>
      </c>
      <c r="AL111" s="1256">
        <v>0</v>
      </c>
      <c r="AM111" s="1256">
        <v>0</v>
      </c>
      <c r="AN111" s="97" t="s">
        <v>38</v>
      </c>
      <c r="AO111" s="132" t="s">
        <v>38</v>
      </c>
      <c r="AP111" s="1266">
        <v>61.62087912087911</v>
      </c>
      <c r="AQ111" s="1267">
        <v>73.801174764093744</v>
      </c>
      <c r="AR111" s="83">
        <v>2208</v>
      </c>
      <c r="AS111" s="83">
        <v>2208</v>
      </c>
      <c r="AT111" s="785">
        <v>1</v>
      </c>
      <c r="AU111" s="90"/>
      <c r="AV111" s="97" t="s">
        <v>38</v>
      </c>
      <c r="AW111" s="97" t="s">
        <v>38</v>
      </c>
      <c r="AX111" s="1079">
        <f t="shared" si="94"/>
        <v>218844.65</v>
      </c>
      <c r="AY111" s="1079">
        <f t="shared" si="95"/>
        <v>219015.51249999998</v>
      </c>
      <c r="AZ111" s="1177" t="s">
        <v>38</v>
      </c>
      <c r="BA111" s="1178" t="s">
        <v>38</v>
      </c>
      <c r="BB111" s="795">
        <f>BB112+BB113</f>
        <v>218844.65</v>
      </c>
      <c r="BC111" s="795">
        <f>BC112+BC113</f>
        <v>219015.51249999998</v>
      </c>
      <c r="BD111" s="1177" t="s">
        <v>38</v>
      </c>
      <c r="BE111" s="1178" t="s">
        <v>38</v>
      </c>
      <c r="BF111" s="1257">
        <v>0</v>
      </c>
      <c r="BG111" s="1257">
        <v>0</v>
      </c>
      <c r="BH111" s="1177" t="s">
        <v>38</v>
      </c>
      <c r="BI111" s="1178" t="s">
        <v>38</v>
      </c>
      <c r="BJ111" s="570">
        <v>59.969044384057966</v>
      </c>
      <c r="BK111" s="838">
        <v>60.495703124999991</v>
      </c>
      <c r="BL111" s="1192">
        <v>2209</v>
      </c>
      <c r="BM111" s="1176">
        <v>2209.0000000000005</v>
      </c>
      <c r="BN111" s="1180">
        <v>1</v>
      </c>
      <c r="BO111" s="1071"/>
      <c r="BP111" s="1177" t="s">
        <v>38</v>
      </c>
      <c r="BQ111" s="1177" t="s">
        <v>38</v>
      </c>
      <c r="BR111" s="1253">
        <f t="shared" si="96"/>
        <v>240357.49000000002</v>
      </c>
      <c r="BS111" s="1253">
        <f t="shared" si="97"/>
        <v>250889.93562764459</v>
      </c>
      <c r="BT111" s="1177" t="s">
        <v>38</v>
      </c>
      <c r="BU111" s="1178" t="s">
        <v>38</v>
      </c>
      <c r="BV111" s="795">
        <f>BV112+BV113</f>
        <v>240357.49000000002</v>
      </c>
      <c r="BW111" s="795">
        <f>BW112+BW113</f>
        <v>250889.93562764459</v>
      </c>
      <c r="BX111" s="1177" t="s">
        <v>38</v>
      </c>
      <c r="BY111" s="1178" t="s">
        <v>38</v>
      </c>
      <c r="BZ111" s="1256">
        <v>0</v>
      </c>
      <c r="CA111" s="1256">
        <v>0</v>
      </c>
      <c r="CB111" s="1177" t="s">
        <v>38</v>
      </c>
      <c r="CC111" s="1178" t="s">
        <v>38</v>
      </c>
      <c r="CD111" s="570">
        <v>69.680620190131293</v>
      </c>
      <c r="CE111" s="571">
        <v>74.713868550314416</v>
      </c>
      <c r="CF111" s="82">
        <f t="shared" si="64"/>
        <v>8760</v>
      </c>
      <c r="CG111" s="858">
        <f t="shared" si="64"/>
        <v>8760</v>
      </c>
      <c r="CH111" s="1180">
        <f>CH17+CH23+CH37+CH43+CH54+CH60+CH70+CH75+CH81+CH87</f>
        <v>1</v>
      </c>
      <c r="CI111" s="1180">
        <f>CI17+CI23+CI37+CI43+CI54+CI60+CI70+CI75+CI81+CI87</f>
        <v>1</v>
      </c>
      <c r="CJ111" s="1177" t="s">
        <v>38</v>
      </c>
      <c r="CK111" s="1178" t="s">
        <v>38</v>
      </c>
      <c r="CL111" s="1253">
        <f t="shared" si="73"/>
        <v>913759.14</v>
      </c>
      <c r="CM111" s="1253">
        <f t="shared" si="74"/>
        <v>956860.21381242527</v>
      </c>
      <c r="CN111" s="1177" t="s">
        <v>38</v>
      </c>
      <c r="CO111" s="1178" t="s">
        <v>38</v>
      </c>
      <c r="CP111" s="1253">
        <f t="shared" si="75"/>
        <v>913759.14</v>
      </c>
      <c r="CQ111" s="1253">
        <f t="shared" si="76"/>
        <v>956860.21381242527</v>
      </c>
      <c r="CR111" s="1177" t="s">
        <v>38</v>
      </c>
      <c r="CS111" s="1178" t="s">
        <v>38</v>
      </c>
      <c r="CT111" s="1253">
        <f t="shared" si="77"/>
        <v>0</v>
      </c>
      <c r="CU111" s="1253">
        <f t="shared" si="78"/>
        <v>0</v>
      </c>
      <c r="CV111" s="1177" t="s">
        <v>38</v>
      </c>
      <c r="CW111" s="1178" t="s">
        <v>38</v>
      </c>
      <c r="CX111" s="1266">
        <f t="shared" si="68"/>
        <v>104.31040410958904</v>
      </c>
      <c r="CY111" s="1267">
        <f t="shared" si="68"/>
        <v>109.23061801511705</v>
      </c>
      <c r="CZ111" s="1271">
        <f t="shared" si="37"/>
        <v>0</v>
      </c>
      <c r="DA111" s="1272">
        <f t="shared" si="38"/>
        <v>0</v>
      </c>
      <c r="DB111" s="886" t="s">
        <v>38</v>
      </c>
      <c r="DC111" s="1181" t="s">
        <v>38</v>
      </c>
      <c r="DD111" s="87">
        <f t="shared" si="79"/>
        <v>43101.073812425253</v>
      </c>
      <c r="DE111" s="1182">
        <f t="shared" si="80"/>
        <v>4.7168966006102278E-2</v>
      </c>
      <c r="DF111" s="1190" t="s">
        <v>38</v>
      </c>
      <c r="DG111" s="1211" t="s">
        <v>38</v>
      </c>
      <c r="DH111" s="87">
        <f t="shared" si="81"/>
        <v>43101.073812425253</v>
      </c>
      <c r="DI111" s="1182">
        <f t="shared" si="82"/>
        <v>4.7168966006102278E-2</v>
      </c>
      <c r="DJ111" s="1177" t="s">
        <v>38</v>
      </c>
      <c r="DK111" s="1178" t="s">
        <v>38</v>
      </c>
      <c r="DL111" s="87">
        <f t="shared" si="83"/>
        <v>0</v>
      </c>
      <c r="DM111" s="1182">
        <v>0</v>
      </c>
      <c r="DN111" s="1177" t="s">
        <v>38</v>
      </c>
      <c r="DO111" s="573" t="s">
        <v>38</v>
      </c>
      <c r="DP111" s="1262">
        <f t="shared" si="40"/>
        <v>4.9202139055280014</v>
      </c>
      <c r="DQ111" s="1264">
        <f t="shared" si="41"/>
        <v>4.716896600610232E-2</v>
      </c>
    </row>
    <row r="112" spans="1:121" s="1240" customFormat="1" x14ac:dyDescent="0.25">
      <c r="A112" s="1233"/>
      <c r="B112" s="1234" t="s">
        <v>100</v>
      </c>
      <c r="C112" s="1235"/>
      <c r="D112" s="1202" t="s">
        <v>38</v>
      </c>
      <c r="E112" s="1203" t="s">
        <v>38</v>
      </c>
      <c r="F112" s="1204" t="s">
        <v>38</v>
      </c>
      <c r="G112" s="1204" t="s">
        <v>38</v>
      </c>
      <c r="H112" s="1190" t="s">
        <v>38</v>
      </c>
      <c r="I112" s="1191" t="s">
        <v>38</v>
      </c>
      <c r="J112" s="1258">
        <f t="shared" si="90"/>
        <v>147111</v>
      </c>
      <c r="K112" s="1258">
        <f t="shared" si="91"/>
        <v>150545</v>
      </c>
      <c r="L112" s="1184" t="s">
        <v>38</v>
      </c>
      <c r="M112" s="1185" t="s">
        <v>38</v>
      </c>
      <c r="N112" s="1276">
        <v>147111</v>
      </c>
      <c r="O112" s="1285">
        <v>150545</v>
      </c>
      <c r="P112" s="1205" t="s">
        <v>38</v>
      </c>
      <c r="Q112" s="1191" t="s">
        <v>38</v>
      </c>
      <c r="R112" s="1276">
        <v>0</v>
      </c>
      <c r="S112" s="1285">
        <v>0</v>
      </c>
      <c r="T112" s="1205" t="s">
        <v>38</v>
      </c>
      <c r="U112" s="1191" t="s">
        <v>38</v>
      </c>
      <c r="V112" s="1206" t="s">
        <v>38</v>
      </c>
      <c r="W112" s="1207" t="s">
        <v>38</v>
      </c>
      <c r="X112" s="1203" t="s">
        <v>38</v>
      </c>
      <c r="Y112" s="1203" t="s">
        <v>38</v>
      </c>
      <c r="Z112" s="1203" t="s">
        <v>38</v>
      </c>
      <c r="AA112" s="1203" t="s">
        <v>38</v>
      </c>
      <c r="AB112" s="1203" t="s">
        <v>38</v>
      </c>
      <c r="AC112" s="1203" t="s">
        <v>38</v>
      </c>
      <c r="AD112" s="1254">
        <f t="shared" si="92"/>
        <v>134580</v>
      </c>
      <c r="AE112" s="1254">
        <f t="shared" si="93"/>
        <v>161181.76568478072</v>
      </c>
      <c r="AF112" s="1184" t="s">
        <v>38</v>
      </c>
      <c r="AG112" s="1185" t="s">
        <v>38</v>
      </c>
      <c r="AH112" s="1258">
        <v>134580</v>
      </c>
      <c r="AI112" s="1275">
        <v>161181.76568478072</v>
      </c>
      <c r="AJ112" s="1184" t="s">
        <v>38</v>
      </c>
      <c r="AK112" s="1185" t="s">
        <v>38</v>
      </c>
      <c r="AL112" s="1254">
        <v>0</v>
      </c>
      <c r="AM112" s="1254">
        <v>0</v>
      </c>
      <c r="AN112" s="1184" t="s">
        <v>38</v>
      </c>
      <c r="AO112" s="1185" t="s">
        <v>38</v>
      </c>
      <c r="AP112" s="1208" t="s">
        <v>38</v>
      </c>
      <c r="AQ112" s="1209" t="s">
        <v>38</v>
      </c>
      <c r="AR112" s="1203" t="s">
        <v>38</v>
      </c>
      <c r="AS112" s="1203" t="s">
        <v>38</v>
      </c>
      <c r="AT112" s="1203" t="s">
        <v>38</v>
      </c>
      <c r="AU112" s="1203" t="s">
        <v>38</v>
      </c>
      <c r="AV112" s="1203" t="s">
        <v>38</v>
      </c>
      <c r="AW112" s="1203" t="s">
        <v>38</v>
      </c>
      <c r="AX112" s="1254">
        <f t="shared" si="94"/>
        <v>132411.65</v>
      </c>
      <c r="AY112" s="1254">
        <f t="shared" si="95"/>
        <v>133574.51249999998</v>
      </c>
      <c r="AZ112" s="1190" t="s">
        <v>38</v>
      </c>
      <c r="BA112" s="1191" t="s">
        <v>38</v>
      </c>
      <c r="BB112" s="1258">
        <v>132411.65</v>
      </c>
      <c r="BC112" s="1254">
        <v>133574.51249999998</v>
      </c>
      <c r="BD112" s="1190" t="s">
        <v>38</v>
      </c>
      <c r="BE112" s="1191" t="s">
        <v>38</v>
      </c>
      <c r="BF112" s="1254">
        <v>0</v>
      </c>
      <c r="BG112" s="1254">
        <v>0</v>
      </c>
      <c r="BH112" s="1190" t="s">
        <v>38</v>
      </c>
      <c r="BI112" s="1191" t="s">
        <v>38</v>
      </c>
      <c r="BJ112" s="1208" t="s">
        <v>38</v>
      </c>
      <c r="BK112" s="1209" t="s">
        <v>38</v>
      </c>
      <c r="BL112" s="1214" t="s">
        <v>38</v>
      </c>
      <c r="BM112" s="1203" t="s">
        <v>38</v>
      </c>
      <c r="BN112" s="1236" t="s">
        <v>38</v>
      </c>
      <c r="BO112" s="1190" t="s">
        <v>38</v>
      </c>
      <c r="BP112" s="1190" t="s">
        <v>38</v>
      </c>
      <c r="BQ112" s="1190" t="s">
        <v>38</v>
      </c>
      <c r="BR112" s="1254">
        <f t="shared" si="96"/>
        <v>153924.49000000002</v>
      </c>
      <c r="BS112" s="1254">
        <f t="shared" si="97"/>
        <v>165042.93562764459</v>
      </c>
      <c r="BT112" s="1190" t="s">
        <v>38</v>
      </c>
      <c r="BU112" s="1191" t="s">
        <v>38</v>
      </c>
      <c r="BV112" s="1258">
        <v>153924.49000000002</v>
      </c>
      <c r="BW112" s="1254">
        <v>165042.93562764459</v>
      </c>
      <c r="BX112" s="1190" t="s">
        <v>38</v>
      </c>
      <c r="BY112" s="1191" t="s">
        <v>38</v>
      </c>
      <c r="BZ112" s="1254">
        <v>0</v>
      </c>
      <c r="CA112" s="1254">
        <v>0</v>
      </c>
      <c r="CB112" s="1190" t="s">
        <v>38</v>
      </c>
      <c r="CC112" s="1191" t="s">
        <v>38</v>
      </c>
      <c r="CD112" s="1208" t="s">
        <v>38</v>
      </c>
      <c r="CE112" s="1209" t="s">
        <v>38</v>
      </c>
      <c r="CF112" s="1237" t="s">
        <v>38</v>
      </c>
      <c r="CG112" s="1203" t="s">
        <v>38</v>
      </c>
      <c r="CH112" s="1236" t="s">
        <v>38</v>
      </c>
      <c r="CI112" s="1236" t="s">
        <v>38</v>
      </c>
      <c r="CJ112" s="1190" t="s">
        <v>38</v>
      </c>
      <c r="CK112" s="1191" t="s">
        <v>38</v>
      </c>
      <c r="CL112" s="1254">
        <f t="shared" si="73"/>
        <v>568027.14</v>
      </c>
      <c r="CM112" s="1254">
        <f t="shared" si="74"/>
        <v>610344.21381242527</v>
      </c>
      <c r="CN112" s="1190" t="s">
        <v>38</v>
      </c>
      <c r="CO112" s="1191" t="s">
        <v>38</v>
      </c>
      <c r="CP112" s="1254">
        <f t="shared" si="75"/>
        <v>568027.14</v>
      </c>
      <c r="CQ112" s="1254">
        <f t="shared" si="76"/>
        <v>610344.21381242527</v>
      </c>
      <c r="CR112" s="1190" t="s">
        <v>38</v>
      </c>
      <c r="CS112" s="1191" t="s">
        <v>38</v>
      </c>
      <c r="CT112" s="1254">
        <f t="shared" si="77"/>
        <v>0</v>
      </c>
      <c r="CU112" s="1254">
        <f t="shared" si="78"/>
        <v>0</v>
      </c>
      <c r="CV112" s="1190" t="s">
        <v>38</v>
      </c>
      <c r="CW112" s="1191" t="s">
        <v>38</v>
      </c>
      <c r="CX112" s="1208" t="s">
        <v>38</v>
      </c>
      <c r="CY112" s="1209" t="s">
        <v>38</v>
      </c>
      <c r="CZ112" s="1238" t="s">
        <v>38</v>
      </c>
      <c r="DA112" s="1239" t="s">
        <v>38</v>
      </c>
      <c r="DB112" s="1210" t="s">
        <v>38</v>
      </c>
      <c r="DC112" s="1211" t="s">
        <v>38</v>
      </c>
      <c r="DD112" s="1196">
        <f t="shared" si="79"/>
        <v>42317.073812425253</v>
      </c>
      <c r="DE112" s="1212">
        <f t="shared" si="80"/>
        <v>7.4498330858672093E-2</v>
      </c>
      <c r="DF112" s="1190" t="s">
        <v>38</v>
      </c>
      <c r="DG112" s="1211" t="s">
        <v>38</v>
      </c>
      <c r="DH112" s="1196">
        <f t="shared" si="81"/>
        <v>42317.073812425253</v>
      </c>
      <c r="DI112" s="1212">
        <f t="shared" si="82"/>
        <v>7.4498330858672093E-2</v>
      </c>
      <c r="DJ112" s="1190" t="s">
        <v>38</v>
      </c>
      <c r="DK112" s="1191" t="s">
        <v>38</v>
      </c>
      <c r="DL112" s="1196">
        <f t="shared" si="83"/>
        <v>0</v>
      </c>
      <c r="DM112" s="1212">
        <v>0</v>
      </c>
      <c r="DN112" s="1190" t="s">
        <v>38</v>
      </c>
      <c r="DO112" s="1213" t="s">
        <v>38</v>
      </c>
      <c r="DP112" s="1299" t="s">
        <v>38</v>
      </c>
      <c r="DQ112" s="1263" t="s">
        <v>38</v>
      </c>
    </row>
    <row r="113" spans="1:121" s="1240" customFormat="1" x14ac:dyDescent="0.25">
      <c r="A113" s="1233"/>
      <c r="B113" s="1234" t="s">
        <v>101</v>
      </c>
      <c r="C113" s="1235"/>
      <c r="D113" s="1202" t="s">
        <v>38</v>
      </c>
      <c r="E113" s="1203" t="s">
        <v>38</v>
      </c>
      <c r="F113" s="1204" t="s">
        <v>38</v>
      </c>
      <c r="G113" s="1204" t="s">
        <v>38</v>
      </c>
      <c r="H113" s="1190" t="s">
        <v>38</v>
      </c>
      <c r="I113" s="1191" t="s">
        <v>38</v>
      </c>
      <c r="J113" s="1258">
        <f t="shared" si="90"/>
        <v>86433</v>
      </c>
      <c r="K113" s="1258">
        <f t="shared" si="91"/>
        <v>87533</v>
      </c>
      <c r="L113" s="1184" t="s">
        <v>38</v>
      </c>
      <c r="M113" s="1185" t="s">
        <v>38</v>
      </c>
      <c r="N113" s="1276">
        <v>86433</v>
      </c>
      <c r="O113" s="1285">
        <v>87533</v>
      </c>
      <c r="P113" s="1205" t="s">
        <v>38</v>
      </c>
      <c r="Q113" s="1191" t="s">
        <v>38</v>
      </c>
      <c r="R113" s="1276">
        <v>0</v>
      </c>
      <c r="S113" s="1285">
        <v>0</v>
      </c>
      <c r="T113" s="1205" t="s">
        <v>38</v>
      </c>
      <c r="U113" s="1191" t="s">
        <v>38</v>
      </c>
      <c r="V113" s="1206" t="s">
        <v>38</v>
      </c>
      <c r="W113" s="1207" t="s">
        <v>38</v>
      </c>
      <c r="X113" s="1203" t="s">
        <v>38</v>
      </c>
      <c r="Y113" s="1203" t="s">
        <v>38</v>
      </c>
      <c r="Z113" s="1203" t="s">
        <v>38</v>
      </c>
      <c r="AA113" s="1203" t="s">
        <v>38</v>
      </c>
      <c r="AB113" s="1203" t="s">
        <v>38</v>
      </c>
      <c r="AC113" s="1203" t="s">
        <v>38</v>
      </c>
      <c r="AD113" s="1254">
        <f t="shared" si="92"/>
        <v>86433</v>
      </c>
      <c r="AE113" s="1254">
        <f t="shared" si="93"/>
        <v>87695</v>
      </c>
      <c r="AF113" s="1184" t="s">
        <v>38</v>
      </c>
      <c r="AG113" s="1185" t="s">
        <v>38</v>
      </c>
      <c r="AH113" s="1276">
        <v>86433</v>
      </c>
      <c r="AI113" s="1254">
        <v>87695</v>
      </c>
      <c r="AJ113" s="1184" t="s">
        <v>38</v>
      </c>
      <c r="AK113" s="1185" t="s">
        <v>38</v>
      </c>
      <c r="AL113" s="1254">
        <v>0</v>
      </c>
      <c r="AM113" s="1254">
        <v>0</v>
      </c>
      <c r="AN113" s="1184" t="s">
        <v>38</v>
      </c>
      <c r="AO113" s="1185" t="s">
        <v>38</v>
      </c>
      <c r="AP113" s="1208" t="s">
        <v>38</v>
      </c>
      <c r="AQ113" s="1209" t="s">
        <v>38</v>
      </c>
      <c r="AR113" s="1203" t="s">
        <v>38</v>
      </c>
      <c r="AS113" s="1203" t="s">
        <v>38</v>
      </c>
      <c r="AT113" s="1203" t="s">
        <v>38</v>
      </c>
      <c r="AU113" s="1203" t="s">
        <v>38</v>
      </c>
      <c r="AV113" s="1203" t="s">
        <v>38</v>
      </c>
      <c r="AW113" s="1203" t="s">
        <v>38</v>
      </c>
      <c r="AX113" s="1254">
        <f t="shared" si="94"/>
        <v>86433</v>
      </c>
      <c r="AY113" s="1254">
        <f t="shared" si="95"/>
        <v>85441</v>
      </c>
      <c r="AZ113" s="1190" t="s">
        <v>38</v>
      </c>
      <c r="BA113" s="1191" t="s">
        <v>38</v>
      </c>
      <c r="BB113" s="1258">
        <f>AH113</f>
        <v>86433</v>
      </c>
      <c r="BC113" s="1254">
        <v>85441</v>
      </c>
      <c r="BD113" s="1190" t="s">
        <v>38</v>
      </c>
      <c r="BE113" s="1191" t="s">
        <v>38</v>
      </c>
      <c r="BF113" s="1254">
        <v>0</v>
      </c>
      <c r="BG113" s="1254">
        <v>0</v>
      </c>
      <c r="BH113" s="1190" t="s">
        <v>38</v>
      </c>
      <c r="BI113" s="1191" t="s">
        <v>38</v>
      </c>
      <c r="BJ113" s="1208" t="s">
        <v>38</v>
      </c>
      <c r="BK113" s="1209" t="s">
        <v>38</v>
      </c>
      <c r="BL113" s="1214" t="s">
        <v>38</v>
      </c>
      <c r="BM113" s="1203" t="s">
        <v>38</v>
      </c>
      <c r="BN113" s="1236" t="s">
        <v>38</v>
      </c>
      <c r="BO113" s="1190" t="s">
        <v>38</v>
      </c>
      <c r="BP113" s="1190" t="s">
        <v>38</v>
      </c>
      <c r="BQ113" s="1190" t="s">
        <v>38</v>
      </c>
      <c r="BR113" s="1254">
        <f t="shared" si="96"/>
        <v>86433</v>
      </c>
      <c r="BS113" s="1254">
        <f t="shared" si="97"/>
        <v>85847</v>
      </c>
      <c r="BT113" s="1190" t="s">
        <v>38</v>
      </c>
      <c r="BU113" s="1191" t="s">
        <v>38</v>
      </c>
      <c r="BV113" s="1258">
        <f>BB113</f>
        <v>86433</v>
      </c>
      <c r="BW113" s="1254">
        <v>85847</v>
      </c>
      <c r="BX113" s="1190" t="s">
        <v>38</v>
      </c>
      <c r="BY113" s="1191" t="s">
        <v>38</v>
      </c>
      <c r="BZ113" s="1254">
        <v>0</v>
      </c>
      <c r="CA113" s="1254">
        <v>0</v>
      </c>
      <c r="CB113" s="1190" t="s">
        <v>38</v>
      </c>
      <c r="CC113" s="1191" t="s">
        <v>38</v>
      </c>
      <c r="CD113" s="1208" t="s">
        <v>38</v>
      </c>
      <c r="CE113" s="1209" t="s">
        <v>38</v>
      </c>
      <c r="CF113" s="1237" t="s">
        <v>38</v>
      </c>
      <c r="CG113" s="1203" t="s">
        <v>38</v>
      </c>
      <c r="CH113" s="1236" t="s">
        <v>38</v>
      </c>
      <c r="CI113" s="1236" t="s">
        <v>38</v>
      </c>
      <c r="CJ113" s="1190" t="s">
        <v>38</v>
      </c>
      <c r="CK113" s="1191" t="s">
        <v>38</v>
      </c>
      <c r="CL113" s="1254">
        <f t="shared" si="73"/>
        <v>345732</v>
      </c>
      <c r="CM113" s="1254">
        <f t="shared" si="74"/>
        <v>346516</v>
      </c>
      <c r="CN113" s="1190" t="s">
        <v>38</v>
      </c>
      <c r="CO113" s="1191" t="s">
        <v>38</v>
      </c>
      <c r="CP113" s="1254">
        <f t="shared" si="75"/>
        <v>345732</v>
      </c>
      <c r="CQ113" s="1254">
        <f t="shared" si="76"/>
        <v>346516</v>
      </c>
      <c r="CR113" s="1190" t="s">
        <v>38</v>
      </c>
      <c r="CS113" s="1191" t="s">
        <v>38</v>
      </c>
      <c r="CT113" s="1254">
        <f t="shared" si="77"/>
        <v>0</v>
      </c>
      <c r="CU113" s="1254">
        <f t="shared" si="78"/>
        <v>0</v>
      </c>
      <c r="CV113" s="1190" t="s">
        <v>38</v>
      </c>
      <c r="CW113" s="1191" t="s">
        <v>38</v>
      </c>
      <c r="CX113" s="1208" t="s">
        <v>38</v>
      </c>
      <c r="CY113" s="1209" t="s">
        <v>38</v>
      </c>
      <c r="CZ113" s="1238" t="s">
        <v>38</v>
      </c>
      <c r="DA113" s="1239" t="s">
        <v>38</v>
      </c>
      <c r="DB113" s="1210" t="s">
        <v>38</v>
      </c>
      <c r="DC113" s="1211" t="s">
        <v>38</v>
      </c>
      <c r="DD113" s="1196">
        <f t="shared" si="79"/>
        <v>784</v>
      </c>
      <c r="DE113" s="1212">
        <f t="shared" si="80"/>
        <v>2.2676524012819176E-3</v>
      </c>
      <c r="DF113" s="1190" t="s">
        <v>38</v>
      </c>
      <c r="DG113" s="1211" t="s">
        <v>38</v>
      </c>
      <c r="DH113" s="1196">
        <f t="shared" si="81"/>
        <v>784</v>
      </c>
      <c r="DI113" s="1212">
        <f t="shared" si="82"/>
        <v>2.2676524012819176E-3</v>
      </c>
      <c r="DJ113" s="1190" t="s">
        <v>38</v>
      </c>
      <c r="DK113" s="1191" t="s">
        <v>38</v>
      </c>
      <c r="DL113" s="1196">
        <f t="shared" si="83"/>
        <v>0</v>
      </c>
      <c r="DM113" s="1212">
        <v>0</v>
      </c>
      <c r="DN113" s="1190" t="s">
        <v>38</v>
      </c>
      <c r="DO113" s="1213" t="s">
        <v>38</v>
      </c>
      <c r="DP113" s="1299" t="s">
        <v>38</v>
      </c>
      <c r="DQ113" s="1263" t="s">
        <v>38</v>
      </c>
    </row>
    <row r="114" spans="1:121" x14ac:dyDescent="0.25">
      <c r="A114" s="568"/>
      <c r="B114" s="569" t="s">
        <v>42</v>
      </c>
      <c r="C114" s="453"/>
      <c r="D114" s="1293">
        <v>2158.9999999999995</v>
      </c>
      <c r="E114" s="1277">
        <v>2159</v>
      </c>
      <c r="F114" s="741">
        <v>99.999999999999986</v>
      </c>
      <c r="G114" s="741">
        <v>99.999916628068547</v>
      </c>
      <c r="H114" s="97" t="s">
        <v>38</v>
      </c>
      <c r="I114" s="132" t="s">
        <v>38</v>
      </c>
      <c r="J114" s="795">
        <f>N114+R114</f>
        <v>333434</v>
      </c>
      <c r="K114" s="795">
        <f>O114+S114</f>
        <v>355691</v>
      </c>
      <c r="L114" s="97" t="s">
        <v>38</v>
      </c>
      <c r="M114" s="132" t="s">
        <v>38</v>
      </c>
      <c r="N114" s="1283">
        <f>N115+N116</f>
        <v>324512</v>
      </c>
      <c r="O114" s="1291">
        <f>O115+O116</f>
        <v>348878</v>
      </c>
      <c r="P114" s="92" t="s">
        <v>38</v>
      </c>
      <c r="Q114" s="132" t="s">
        <v>38</v>
      </c>
      <c r="R114" s="1283">
        <v>8922</v>
      </c>
      <c r="S114" s="1284">
        <v>6813</v>
      </c>
      <c r="T114" s="92" t="s">
        <v>38</v>
      </c>
      <c r="U114" s="132" t="s">
        <v>38</v>
      </c>
      <c r="V114" s="1266">
        <v>119.91987031032888</v>
      </c>
      <c r="W114" s="1267">
        <v>129.78983544233446</v>
      </c>
      <c r="X114" s="1277">
        <v>2184</v>
      </c>
      <c r="Y114" s="1277">
        <v>2184</v>
      </c>
      <c r="Z114" s="741">
        <v>100</v>
      </c>
      <c r="AA114" s="97">
        <v>100</v>
      </c>
      <c r="AB114" s="97" t="s">
        <v>38</v>
      </c>
      <c r="AC114" s="97" t="s">
        <v>38</v>
      </c>
      <c r="AD114" s="1079">
        <f>AH114+AL114</f>
        <v>331566</v>
      </c>
      <c r="AE114" s="1079">
        <f>AI114+AM114</f>
        <v>349584.51777878753</v>
      </c>
      <c r="AF114" s="97" t="s">
        <v>38</v>
      </c>
      <c r="AG114" s="132" t="s">
        <v>38</v>
      </c>
      <c r="AH114" s="795">
        <f>AH115+AH116</f>
        <v>326347</v>
      </c>
      <c r="AI114" s="795">
        <f>AI115+AI116</f>
        <v>344267.68777878751</v>
      </c>
      <c r="AJ114" s="97" t="s">
        <v>38</v>
      </c>
      <c r="AK114" s="132" t="s">
        <v>38</v>
      </c>
      <c r="AL114" s="1079">
        <v>5219</v>
      </c>
      <c r="AM114" s="1079">
        <v>5316.83</v>
      </c>
      <c r="AN114" s="97" t="s">
        <v>38</v>
      </c>
      <c r="AO114" s="132" t="s">
        <v>38</v>
      </c>
      <c r="AP114" s="1266">
        <v>117.69184981684981</v>
      </c>
      <c r="AQ114" s="1267">
        <v>125.44391839688073</v>
      </c>
      <c r="AR114" s="83">
        <v>2207.9999999999995</v>
      </c>
      <c r="AS114" s="83">
        <v>2208</v>
      </c>
      <c r="AT114" s="785">
        <v>1</v>
      </c>
      <c r="AU114" s="90"/>
      <c r="AV114" s="97" t="s">
        <v>38</v>
      </c>
      <c r="AW114" s="97" t="s">
        <v>38</v>
      </c>
      <c r="AX114" s="1079">
        <f>BB114+BF114</f>
        <v>340556.28</v>
      </c>
      <c r="AY114" s="1079">
        <f>BC114+BG114</f>
        <v>344575.80189189187</v>
      </c>
      <c r="AZ114" s="1177" t="s">
        <v>38</v>
      </c>
      <c r="BA114" s="1178" t="s">
        <v>38</v>
      </c>
      <c r="BB114" s="795">
        <f>BB115+BB116</f>
        <v>334720.28000000003</v>
      </c>
      <c r="BC114" s="795">
        <f>BC115+BC116</f>
        <v>340721.37189189187</v>
      </c>
      <c r="BD114" s="1177" t="s">
        <v>38</v>
      </c>
      <c r="BE114" s="1178" t="s">
        <v>38</v>
      </c>
      <c r="BF114" s="1253">
        <v>5836</v>
      </c>
      <c r="BG114" s="1253">
        <v>3854.43</v>
      </c>
      <c r="BH114" s="1177" t="s">
        <v>38</v>
      </c>
      <c r="BI114" s="1178" t="s">
        <v>38</v>
      </c>
      <c r="BJ114" s="570">
        <v>120.48427536231888</v>
      </c>
      <c r="BK114" s="838">
        <v>122.69239216118291</v>
      </c>
      <c r="BL114" s="1192">
        <v>2209</v>
      </c>
      <c r="BM114" s="1176">
        <v>2209</v>
      </c>
      <c r="BN114" s="1180">
        <v>1</v>
      </c>
      <c r="BO114" s="1071"/>
      <c r="BP114" s="1177" t="s">
        <v>38</v>
      </c>
      <c r="BQ114" s="1177" t="s">
        <v>38</v>
      </c>
      <c r="BR114" s="1253">
        <f>BV114+BZ114</f>
        <v>343943.54</v>
      </c>
      <c r="BS114" s="1253">
        <f>BW114+CA114</f>
        <v>332781.93140079104</v>
      </c>
      <c r="BT114" s="1177" t="s">
        <v>38</v>
      </c>
      <c r="BU114" s="1178" t="s">
        <v>38</v>
      </c>
      <c r="BV114" s="795">
        <f>BV115+BV116</f>
        <v>335021.53999999998</v>
      </c>
      <c r="BW114" s="795">
        <f>BW115+BW116</f>
        <v>323867.90140079102</v>
      </c>
      <c r="BX114" s="1177" t="s">
        <v>38</v>
      </c>
      <c r="BY114" s="1178" t="s">
        <v>38</v>
      </c>
      <c r="BZ114" s="1253">
        <v>8922</v>
      </c>
      <c r="CA114" s="1257">
        <v>8914.0300000000007</v>
      </c>
      <c r="CB114" s="1177" t="s">
        <v>38</v>
      </c>
      <c r="CC114" s="1178" t="s">
        <v>38</v>
      </c>
      <c r="CD114" s="570">
        <v>121.96312358533272</v>
      </c>
      <c r="CE114" s="571">
        <v>117.13894585821234</v>
      </c>
      <c r="CF114" s="82">
        <f t="shared" si="64"/>
        <v>8760</v>
      </c>
      <c r="CG114" s="858">
        <f t="shared" si="64"/>
        <v>8760</v>
      </c>
      <c r="CH114" s="1180">
        <f>CH18+CH24+CH32+CH38+CH44+CH49+CH55+CH61+CH71+CH76+CH82+CH88</f>
        <v>0.99999999999999989</v>
      </c>
      <c r="CI114" s="1180">
        <f>CI18+CI24+CI32+CI38+CI44+CI49+CI55+CI61+CI71+CI76+CI82+CI88</f>
        <v>1</v>
      </c>
      <c r="CJ114" s="1177" t="s">
        <v>38</v>
      </c>
      <c r="CK114" s="1178" t="s">
        <v>38</v>
      </c>
      <c r="CL114" s="1253">
        <f t="shared" si="73"/>
        <v>1349499.82</v>
      </c>
      <c r="CM114" s="1253">
        <f t="shared" si="74"/>
        <v>1382633.2510714703</v>
      </c>
      <c r="CN114" s="1177" t="s">
        <v>38</v>
      </c>
      <c r="CO114" s="1178" t="s">
        <v>38</v>
      </c>
      <c r="CP114" s="1253">
        <f t="shared" si="75"/>
        <v>1320600.82</v>
      </c>
      <c r="CQ114" s="1253">
        <f t="shared" si="76"/>
        <v>1357734.9610714703</v>
      </c>
      <c r="CR114" s="1177" t="s">
        <v>38</v>
      </c>
      <c r="CS114" s="1178" t="s">
        <v>38</v>
      </c>
      <c r="CT114" s="1253">
        <f t="shared" si="77"/>
        <v>28899</v>
      </c>
      <c r="CU114" s="1253">
        <f t="shared" si="78"/>
        <v>24898.29</v>
      </c>
      <c r="CV114" s="1177" t="s">
        <v>38</v>
      </c>
      <c r="CW114" s="1178" t="s">
        <v>38</v>
      </c>
      <c r="CX114" s="1266">
        <f t="shared" si="68"/>
        <v>154.05249086757991</v>
      </c>
      <c r="CY114" s="1267">
        <f t="shared" si="68"/>
        <v>157.83484601272491</v>
      </c>
      <c r="CZ114" s="1271">
        <f t="shared" si="37"/>
        <v>0</v>
      </c>
      <c r="DA114" s="1272">
        <f t="shared" si="38"/>
        <v>0</v>
      </c>
      <c r="DB114" s="886" t="s">
        <v>38</v>
      </c>
      <c r="DC114" s="1181" t="s">
        <v>38</v>
      </c>
      <c r="DD114" s="87">
        <f t="shared" si="79"/>
        <v>33133.431071470259</v>
      </c>
      <c r="DE114" s="1182">
        <f t="shared" si="80"/>
        <v>2.4552379022525737E-2</v>
      </c>
      <c r="DF114" s="1177" t="s">
        <v>38</v>
      </c>
      <c r="DG114" s="1183" t="s">
        <v>38</v>
      </c>
      <c r="DH114" s="87">
        <f t="shared" si="81"/>
        <v>37134.141071470222</v>
      </c>
      <c r="DI114" s="1182">
        <f t="shared" si="82"/>
        <v>2.8119126165217903E-2</v>
      </c>
      <c r="DJ114" s="1177" t="s">
        <v>38</v>
      </c>
      <c r="DK114" s="1178" t="s">
        <v>38</v>
      </c>
      <c r="DL114" s="87">
        <f t="shared" si="83"/>
        <v>-4000.7099999999991</v>
      </c>
      <c r="DM114" s="1182">
        <f t="shared" si="84"/>
        <v>-0.13843766220284437</v>
      </c>
      <c r="DN114" s="1177" t="s">
        <v>38</v>
      </c>
      <c r="DO114" s="573" t="s">
        <v>38</v>
      </c>
      <c r="DP114" s="1262">
        <f t="shared" si="40"/>
        <v>3.7823551451450044</v>
      </c>
      <c r="DQ114" s="1264">
        <f t="shared" si="41"/>
        <v>2.4552379022525724E-2</v>
      </c>
    </row>
    <row r="115" spans="1:121" s="1240" customFormat="1" x14ac:dyDescent="0.25">
      <c r="A115" s="1233"/>
      <c r="B115" s="1234" t="s">
        <v>100</v>
      </c>
      <c r="C115" s="1235"/>
      <c r="D115" s="1202" t="s">
        <v>38</v>
      </c>
      <c r="E115" s="1203" t="s">
        <v>38</v>
      </c>
      <c r="F115" s="1204" t="s">
        <v>38</v>
      </c>
      <c r="G115" s="1204" t="s">
        <v>38</v>
      </c>
      <c r="H115" s="1190" t="s">
        <v>38</v>
      </c>
      <c r="I115" s="1191" t="s">
        <v>38</v>
      </c>
      <c r="J115" s="1258">
        <f>N115+R115</f>
        <v>258907</v>
      </c>
      <c r="K115" s="1258">
        <f>O115+S115</f>
        <v>280216</v>
      </c>
      <c r="L115" s="1184" t="s">
        <v>38</v>
      </c>
      <c r="M115" s="1185" t="s">
        <v>38</v>
      </c>
      <c r="N115" s="1276">
        <v>249985</v>
      </c>
      <c r="O115" s="1285">
        <v>273403</v>
      </c>
      <c r="P115" s="1205" t="s">
        <v>38</v>
      </c>
      <c r="Q115" s="1191" t="s">
        <v>38</v>
      </c>
      <c r="R115" s="1276">
        <v>8922</v>
      </c>
      <c r="S115" s="1285">
        <v>6813</v>
      </c>
      <c r="T115" s="1205" t="s">
        <v>38</v>
      </c>
      <c r="U115" s="1191" t="s">
        <v>38</v>
      </c>
      <c r="V115" s="1206" t="s">
        <v>38</v>
      </c>
      <c r="W115" s="1207" t="s">
        <v>38</v>
      </c>
      <c r="X115" s="1203" t="s">
        <v>38</v>
      </c>
      <c r="Y115" s="1203" t="s">
        <v>38</v>
      </c>
      <c r="Z115" s="1203" t="s">
        <v>38</v>
      </c>
      <c r="AA115" s="1203" t="s">
        <v>38</v>
      </c>
      <c r="AB115" s="1203" t="s">
        <v>38</v>
      </c>
      <c r="AC115" s="1203" t="s">
        <v>38</v>
      </c>
      <c r="AD115" s="1254">
        <f>AH115+AL115</f>
        <v>257039</v>
      </c>
      <c r="AE115" s="1254">
        <f>AI115+AM115</f>
        <v>273969.51777878753</v>
      </c>
      <c r="AF115" s="1184" t="s">
        <v>38</v>
      </c>
      <c r="AG115" s="1185" t="s">
        <v>38</v>
      </c>
      <c r="AH115" s="1258">
        <v>251820</v>
      </c>
      <c r="AI115" s="1275">
        <v>268652.68777878751</v>
      </c>
      <c r="AJ115" s="1184" t="s">
        <v>38</v>
      </c>
      <c r="AK115" s="1185" t="s">
        <v>38</v>
      </c>
      <c r="AL115" s="1275">
        <v>5219</v>
      </c>
      <c r="AM115" s="1275">
        <v>5316.83</v>
      </c>
      <c r="AN115" s="1184" t="s">
        <v>38</v>
      </c>
      <c r="AO115" s="1185" t="s">
        <v>38</v>
      </c>
      <c r="AP115" s="1208" t="s">
        <v>38</v>
      </c>
      <c r="AQ115" s="1209" t="s">
        <v>38</v>
      </c>
      <c r="AR115" s="1203" t="s">
        <v>38</v>
      </c>
      <c r="AS115" s="1203" t="s">
        <v>38</v>
      </c>
      <c r="AT115" s="1203" t="s">
        <v>38</v>
      </c>
      <c r="AU115" s="1203" t="s">
        <v>38</v>
      </c>
      <c r="AV115" s="1203" t="s">
        <v>38</v>
      </c>
      <c r="AW115" s="1203" t="s">
        <v>38</v>
      </c>
      <c r="AX115" s="1254">
        <f>BB115+BF115</f>
        <v>266029.28000000003</v>
      </c>
      <c r="AY115" s="1254">
        <f>BC115+BG115</f>
        <v>270904.80189189187</v>
      </c>
      <c r="AZ115" s="1190" t="s">
        <v>38</v>
      </c>
      <c r="BA115" s="1191" t="s">
        <v>38</v>
      </c>
      <c r="BB115" s="1258">
        <v>260193.28000000003</v>
      </c>
      <c r="BC115" s="1254">
        <v>267050.37189189187</v>
      </c>
      <c r="BD115" s="1190" t="s">
        <v>38</v>
      </c>
      <c r="BE115" s="1191" t="s">
        <v>38</v>
      </c>
      <c r="BF115" s="1254">
        <v>5836</v>
      </c>
      <c r="BG115" s="1254">
        <v>3854.43</v>
      </c>
      <c r="BH115" s="1190" t="s">
        <v>38</v>
      </c>
      <c r="BI115" s="1191" t="s">
        <v>38</v>
      </c>
      <c r="BJ115" s="1208" t="s">
        <v>38</v>
      </c>
      <c r="BK115" s="1209" t="s">
        <v>38</v>
      </c>
      <c r="BL115" s="1214" t="s">
        <v>38</v>
      </c>
      <c r="BM115" s="1203" t="s">
        <v>38</v>
      </c>
      <c r="BN115" s="1236" t="s">
        <v>38</v>
      </c>
      <c r="BO115" s="1190" t="s">
        <v>38</v>
      </c>
      <c r="BP115" s="1190" t="s">
        <v>38</v>
      </c>
      <c r="BQ115" s="1190" t="s">
        <v>38</v>
      </c>
      <c r="BR115" s="1254">
        <f>BV115+BZ115</f>
        <v>269416.53999999998</v>
      </c>
      <c r="BS115" s="1254">
        <f>BW115+CA115</f>
        <v>258759.93140079104</v>
      </c>
      <c r="BT115" s="1190" t="s">
        <v>38</v>
      </c>
      <c r="BU115" s="1191" t="s">
        <v>38</v>
      </c>
      <c r="BV115" s="1258">
        <v>260494.53999999998</v>
      </c>
      <c r="BW115" s="1254">
        <v>249845.90140079104</v>
      </c>
      <c r="BX115" s="1190" t="s">
        <v>38</v>
      </c>
      <c r="BY115" s="1191" t="s">
        <v>38</v>
      </c>
      <c r="BZ115" s="1254">
        <v>8922</v>
      </c>
      <c r="CA115" s="1254">
        <v>8914.0300000000007</v>
      </c>
      <c r="CB115" s="1190" t="s">
        <v>38</v>
      </c>
      <c r="CC115" s="1191" t="s">
        <v>38</v>
      </c>
      <c r="CD115" s="1208" t="s">
        <v>38</v>
      </c>
      <c r="CE115" s="1209" t="s">
        <v>38</v>
      </c>
      <c r="CF115" s="1237" t="s">
        <v>38</v>
      </c>
      <c r="CG115" s="1203" t="s">
        <v>38</v>
      </c>
      <c r="CH115" s="1236" t="s">
        <v>38</v>
      </c>
      <c r="CI115" s="1236" t="s">
        <v>38</v>
      </c>
      <c r="CJ115" s="1190" t="s">
        <v>38</v>
      </c>
      <c r="CK115" s="1191" t="s">
        <v>38</v>
      </c>
      <c r="CL115" s="1254">
        <f t="shared" si="73"/>
        <v>1051391.82</v>
      </c>
      <c r="CM115" s="1254">
        <f t="shared" si="74"/>
        <v>1083850.2510714703</v>
      </c>
      <c r="CN115" s="1190" t="s">
        <v>38</v>
      </c>
      <c r="CO115" s="1191" t="s">
        <v>38</v>
      </c>
      <c r="CP115" s="1254">
        <f t="shared" si="75"/>
        <v>1022492.8200000001</v>
      </c>
      <c r="CQ115" s="1254">
        <f t="shared" si="76"/>
        <v>1058951.9610714705</v>
      </c>
      <c r="CR115" s="1190" t="s">
        <v>38</v>
      </c>
      <c r="CS115" s="1191" t="s">
        <v>38</v>
      </c>
      <c r="CT115" s="1254">
        <f t="shared" si="77"/>
        <v>28899</v>
      </c>
      <c r="CU115" s="1254">
        <f t="shared" si="78"/>
        <v>24898.29</v>
      </c>
      <c r="CV115" s="1190" t="s">
        <v>38</v>
      </c>
      <c r="CW115" s="1191" t="s">
        <v>38</v>
      </c>
      <c r="CX115" s="1208" t="s">
        <v>38</v>
      </c>
      <c r="CY115" s="1209" t="s">
        <v>38</v>
      </c>
      <c r="CZ115" s="1238" t="s">
        <v>38</v>
      </c>
      <c r="DA115" s="1239" t="s">
        <v>38</v>
      </c>
      <c r="DB115" s="1210" t="s">
        <v>38</v>
      </c>
      <c r="DC115" s="1211" t="s">
        <v>38</v>
      </c>
      <c r="DD115" s="1196">
        <f t="shared" si="79"/>
        <v>32458.431071470259</v>
      </c>
      <c r="DE115" s="1212">
        <f t="shared" si="80"/>
        <v>3.087186951052202E-2</v>
      </c>
      <c r="DF115" s="1190" t="s">
        <v>38</v>
      </c>
      <c r="DG115" s="1211" t="s">
        <v>38</v>
      </c>
      <c r="DH115" s="1196">
        <f t="shared" si="81"/>
        <v>36459.141071470454</v>
      </c>
      <c r="DI115" s="1212">
        <f t="shared" si="82"/>
        <v>3.5657112068004988E-2</v>
      </c>
      <c r="DJ115" s="1190" t="s">
        <v>38</v>
      </c>
      <c r="DK115" s="1191" t="s">
        <v>38</v>
      </c>
      <c r="DL115" s="1196">
        <f t="shared" si="83"/>
        <v>-4000.7099999999991</v>
      </c>
      <c r="DM115" s="1212">
        <f t="shared" si="84"/>
        <v>-0.13843766220284437</v>
      </c>
      <c r="DN115" s="1190" t="s">
        <v>38</v>
      </c>
      <c r="DO115" s="1213" t="s">
        <v>38</v>
      </c>
      <c r="DP115" s="1299" t="s">
        <v>38</v>
      </c>
      <c r="DQ115" s="1263" t="s">
        <v>38</v>
      </c>
    </row>
    <row r="116" spans="1:121" s="1240" customFormat="1" x14ac:dyDescent="0.25">
      <c r="A116" s="1233"/>
      <c r="B116" s="1234" t="s">
        <v>101</v>
      </c>
      <c r="C116" s="1235"/>
      <c r="D116" s="1202" t="s">
        <v>38</v>
      </c>
      <c r="E116" s="1203" t="s">
        <v>38</v>
      </c>
      <c r="F116" s="1204" t="s">
        <v>38</v>
      </c>
      <c r="G116" s="1204" t="s">
        <v>38</v>
      </c>
      <c r="H116" s="1190" t="s">
        <v>38</v>
      </c>
      <c r="I116" s="1191" t="s">
        <v>38</v>
      </c>
      <c r="J116" s="1258">
        <f t="shared" si="90"/>
        <v>74527</v>
      </c>
      <c r="K116" s="1258">
        <f t="shared" si="91"/>
        <v>75475</v>
      </c>
      <c r="L116" s="1184" t="s">
        <v>38</v>
      </c>
      <c r="M116" s="1185" t="s">
        <v>38</v>
      </c>
      <c r="N116" s="1276">
        <v>74527</v>
      </c>
      <c r="O116" s="1285">
        <v>75475</v>
      </c>
      <c r="P116" s="1205" t="s">
        <v>38</v>
      </c>
      <c r="Q116" s="1191" t="s">
        <v>38</v>
      </c>
      <c r="R116" s="1276">
        <v>0</v>
      </c>
      <c r="S116" s="1285">
        <v>0</v>
      </c>
      <c r="T116" s="1205" t="s">
        <v>38</v>
      </c>
      <c r="U116" s="1191" t="s">
        <v>38</v>
      </c>
      <c r="V116" s="1206" t="s">
        <v>38</v>
      </c>
      <c r="W116" s="1207" t="s">
        <v>38</v>
      </c>
      <c r="X116" s="1203" t="s">
        <v>38</v>
      </c>
      <c r="Y116" s="1203" t="s">
        <v>38</v>
      </c>
      <c r="Z116" s="1203" t="s">
        <v>38</v>
      </c>
      <c r="AA116" s="1203" t="s">
        <v>38</v>
      </c>
      <c r="AB116" s="1203" t="s">
        <v>38</v>
      </c>
      <c r="AC116" s="1203" t="s">
        <v>38</v>
      </c>
      <c r="AD116" s="1254">
        <f t="shared" ref="AD116:AD122" si="98">AH116</f>
        <v>74527</v>
      </c>
      <c r="AE116" s="1254">
        <f t="shared" ref="AE116:AE122" si="99">AI116</f>
        <v>75615</v>
      </c>
      <c r="AF116" s="1184" t="s">
        <v>38</v>
      </c>
      <c r="AG116" s="1185" t="s">
        <v>38</v>
      </c>
      <c r="AH116" s="1276">
        <v>74527</v>
      </c>
      <c r="AI116" s="1254">
        <v>75615</v>
      </c>
      <c r="AJ116" s="1184" t="s">
        <v>38</v>
      </c>
      <c r="AK116" s="1185" t="s">
        <v>38</v>
      </c>
      <c r="AL116" s="1254">
        <v>0</v>
      </c>
      <c r="AM116" s="1254">
        <v>0</v>
      </c>
      <c r="AN116" s="1184" t="s">
        <v>38</v>
      </c>
      <c r="AO116" s="1185" t="s">
        <v>38</v>
      </c>
      <c r="AP116" s="1208" t="s">
        <v>38</v>
      </c>
      <c r="AQ116" s="1209" t="s">
        <v>38</v>
      </c>
      <c r="AR116" s="1203" t="s">
        <v>38</v>
      </c>
      <c r="AS116" s="1203" t="s">
        <v>38</v>
      </c>
      <c r="AT116" s="1203" t="s">
        <v>38</v>
      </c>
      <c r="AU116" s="1203" t="s">
        <v>38</v>
      </c>
      <c r="AV116" s="1203" t="s">
        <v>38</v>
      </c>
      <c r="AW116" s="1203" t="s">
        <v>38</v>
      </c>
      <c r="AX116" s="1254">
        <f t="shared" ref="AX116:AX122" si="100">BB116</f>
        <v>74527</v>
      </c>
      <c r="AY116" s="1254">
        <f t="shared" ref="AY116:AY122" si="101">BC116</f>
        <v>73671</v>
      </c>
      <c r="AZ116" s="1190" t="s">
        <v>38</v>
      </c>
      <c r="BA116" s="1191" t="s">
        <v>38</v>
      </c>
      <c r="BB116" s="1258">
        <f>AH116</f>
        <v>74527</v>
      </c>
      <c r="BC116" s="1254">
        <v>73671</v>
      </c>
      <c r="BD116" s="1190" t="s">
        <v>38</v>
      </c>
      <c r="BE116" s="1191" t="s">
        <v>38</v>
      </c>
      <c r="BF116" s="1254">
        <v>0</v>
      </c>
      <c r="BG116" s="1254">
        <v>0</v>
      </c>
      <c r="BH116" s="1190" t="s">
        <v>38</v>
      </c>
      <c r="BI116" s="1191" t="s">
        <v>38</v>
      </c>
      <c r="BJ116" s="1208" t="s">
        <v>38</v>
      </c>
      <c r="BK116" s="1209" t="s">
        <v>38</v>
      </c>
      <c r="BL116" s="1214" t="s">
        <v>38</v>
      </c>
      <c r="BM116" s="1203" t="s">
        <v>38</v>
      </c>
      <c r="BN116" s="1236" t="s">
        <v>38</v>
      </c>
      <c r="BO116" s="1190" t="s">
        <v>38</v>
      </c>
      <c r="BP116" s="1190" t="s">
        <v>38</v>
      </c>
      <c r="BQ116" s="1190" t="s">
        <v>38</v>
      </c>
      <c r="BR116" s="1254">
        <f t="shared" ref="BR116:BR122" si="102">BV116</f>
        <v>74527</v>
      </c>
      <c r="BS116" s="1254">
        <f t="shared" ref="BS116:BS122" si="103">BW116</f>
        <v>74022</v>
      </c>
      <c r="BT116" s="1190" t="s">
        <v>38</v>
      </c>
      <c r="BU116" s="1191" t="s">
        <v>38</v>
      </c>
      <c r="BV116" s="1258">
        <f>BB116</f>
        <v>74527</v>
      </c>
      <c r="BW116" s="1254">
        <v>74022</v>
      </c>
      <c r="BX116" s="1190" t="s">
        <v>38</v>
      </c>
      <c r="BY116" s="1191" t="s">
        <v>38</v>
      </c>
      <c r="BZ116" s="1254">
        <v>0</v>
      </c>
      <c r="CA116" s="1254">
        <v>0</v>
      </c>
      <c r="CB116" s="1190" t="s">
        <v>38</v>
      </c>
      <c r="CC116" s="1191" t="s">
        <v>38</v>
      </c>
      <c r="CD116" s="1208" t="s">
        <v>38</v>
      </c>
      <c r="CE116" s="1209" t="s">
        <v>38</v>
      </c>
      <c r="CF116" s="1237" t="s">
        <v>38</v>
      </c>
      <c r="CG116" s="1203" t="s">
        <v>38</v>
      </c>
      <c r="CH116" s="1236" t="s">
        <v>38</v>
      </c>
      <c r="CI116" s="1236" t="s">
        <v>38</v>
      </c>
      <c r="CJ116" s="1190" t="s">
        <v>38</v>
      </c>
      <c r="CK116" s="1191" t="s">
        <v>38</v>
      </c>
      <c r="CL116" s="1254">
        <f t="shared" si="73"/>
        <v>298108</v>
      </c>
      <c r="CM116" s="1254">
        <f t="shared" si="74"/>
        <v>298783</v>
      </c>
      <c r="CN116" s="1190" t="s">
        <v>38</v>
      </c>
      <c r="CO116" s="1191" t="s">
        <v>38</v>
      </c>
      <c r="CP116" s="1254">
        <f t="shared" si="75"/>
        <v>298108</v>
      </c>
      <c r="CQ116" s="1254">
        <f t="shared" si="76"/>
        <v>298783</v>
      </c>
      <c r="CR116" s="1190" t="s">
        <v>38</v>
      </c>
      <c r="CS116" s="1191" t="s">
        <v>38</v>
      </c>
      <c r="CT116" s="1254">
        <f t="shared" si="77"/>
        <v>0</v>
      </c>
      <c r="CU116" s="1254">
        <f t="shared" si="78"/>
        <v>0</v>
      </c>
      <c r="CV116" s="1190" t="s">
        <v>38</v>
      </c>
      <c r="CW116" s="1191" t="s">
        <v>38</v>
      </c>
      <c r="CX116" s="1208" t="s">
        <v>38</v>
      </c>
      <c r="CY116" s="1209" t="s">
        <v>38</v>
      </c>
      <c r="CZ116" s="1238" t="s">
        <v>38</v>
      </c>
      <c r="DA116" s="1239" t="s">
        <v>38</v>
      </c>
      <c r="DB116" s="1210" t="s">
        <v>38</v>
      </c>
      <c r="DC116" s="1211" t="s">
        <v>38</v>
      </c>
      <c r="DD116" s="1196">
        <f t="shared" si="79"/>
        <v>675</v>
      </c>
      <c r="DE116" s="1212">
        <f t="shared" si="80"/>
        <v>2.2642800595757242E-3</v>
      </c>
      <c r="DF116" s="1190" t="s">
        <v>38</v>
      </c>
      <c r="DG116" s="1211" t="s">
        <v>38</v>
      </c>
      <c r="DH116" s="1196">
        <f t="shared" si="81"/>
        <v>675</v>
      </c>
      <c r="DI116" s="1212">
        <f t="shared" si="82"/>
        <v>2.2642800595757242E-3</v>
      </c>
      <c r="DJ116" s="1190" t="s">
        <v>38</v>
      </c>
      <c r="DK116" s="1191" t="s">
        <v>38</v>
      </c>
      <c r="DL116" s="1196">
        <f t="shared" si="83"/>
        <v>0</v>
      </c>
      <c r="DM116" s="1212">
        <v>0</v>
      </c>
      <c r="DN116" s="1190" t="s">
        <v>38</v>
      </c>
      <c r="DO116" s="1213" t="s">
        <v>38</v>
      </c>
      <c r="DP116" s="1299" t="s">
        <v>38</v>
      </c>
      <c r="DQ116" s="1263" t="s">
        <v>38</v>
      </c>
    </row>
    <row r="117" spans="1:121" x14ac:dyDescent="0.25">
      <c r="A117" s="568"/>
      <c r="B117" s="569" t="s">
        <v>43</v>
      </c>
      <c r="C117" s="453"/>
      <c r="D117" s="1293">
        <v>2159</v>
      </c>
      <c r="E117" s="1277">
        <v>2159</v>
      </c>
      <c r="F117" s="741">
        <v>100.00000000000001</v>
      </c>
      <c r="G117" s="741">
        <v>100.00046317739692</v>
      </c>
      <c r="H117" s="97" t="s">
        <v>38</v>
      </c>
      <c r="I117" s="132" t="s">
        <v>38</v>
      </c>
      <c r="J117" s="795">
        <f t="shared" si="90"/>
        <v>84676</v>
      </c>
      <c r="K117" s="795">
        <f t="shared" si="91"/>
        <v>85086</v>
      </c>
      <c r="L117" s="97" t="s">
        <v>38</v>
      </c>
      <c r="M117" s="132" t="s">
        <v>38</v>
      </c>
      <c r="N117" s="1283">
        <f>N118+N119</f>
        <v>84676</v>
      </c>
      <c r="O117" s="1291">
        <f>O118+O119</f>
        <v>85086</v>
      </c>
      <c r="P117" s="92" t="s">
        <v>38</v>
      </c>
      <c r="Q117" s="132" t="s">
        <v>38</v>
      </c>
      <c r="R117" s="1256">
        <v>0</v>
      </c>
      <c r="S117" s="1287">
        <v>0</v>
      </c>
      <c r="T117" s="92" t="s">
        <v>38</v>
      </c>
      <c r="U117" s="132" t="s">
        <v>38</v>
      </c>
      <c r="V117" s="1266">
        <v>21.581750810560443</v>
      </c>
      <c r="W117" s="1267">
        <v>21.546901343214451</v>
      </c>
      <c r="X117" s="1277">
        <v>2184</v>
      </c>
      <c r="Y117" s="1277">
        <v>2184</v>
      </c>
      <c r="Z117" s="741">
        <v>99.999999999999986</v>
      </c>
      <c r="AA117" s="97">
        <v>100</v>
      </c>
      <c r="AB117" s="97" t="s">
        <v>38</v>
      </c>
      <c r="AC117" s="97" t="s">
        <v>38</v>
      </c>
      <c r="AD117" s="1079">
        <f t="shared" si="98"/>
        <v>80940</v>
      </c>
      <c r="AE117" s="1079">
        <f t="shared" si="99"/>
        <v>73930</v>
      </c>
      <c r="AF117" s="97" t="s">
        <v>38</v>
      </c>
      <c r="AG117" s="132" t="s">
        <v>38</v>
      </c>
      <c r="AH117" s="795">
        <f>AH118+AH119</f>
        <v>80940</v>
      </c>
      <c r="AI117" s="795">
        <f>AI118+AI119</f>
        <v>73930</v>
      </c>
      <c r="AJ117" s="97" t="s">
        <v>38</v>
      </c>
      <c r="AK117" s="132" t="s">
        <v>38</v>
      </c>
      <c r="AL117" s="1256">
        <v>0</v>
      </c>
      <c r="AM117" s="1256">
        <v>0</v>
      </c>
      <c r="AN117" s="97" t="s">
        <v>38</v>
      </c>
      <c r="AO117" s="132" t="s">
        <v>38</v>
      </c>
      <c r="AP117" s="1266">
        <v>19.624084249084248</v>
      </c>
      <c r="AQ117" s="1267">
        <v>16.159798534798536</v>
      </c>
      <c r="AR117" s="83">
        <v>2208</v>
      </c>
      <c r="AS117" s="717">
        <v>2208</v>
      </c>
      <c r="AT117" s="785">
        <v>1</v>
      </c>
      <c r="AU117" s="90"/>
      <c r="AV117" s="97" t="s">
        <v>38</v>
      </c>
      <c r="AW117" s="97" t="s">
        <v>38</v>
      </c>
      <c r="AX117" s="1079">
        <f t="shared" si="100"/>
        <v>74057.899999999994</v>
      </c>
      <c r="AY117" s="1079">
        <f t="shared" si="101"/>
        <v>73914.899999999994</v>
      </c>
      <c r="AZ117" s="1177" t="s">
        <v>38</v>
      </c>
      <c r="BA117" s="1178" t="s">
        <v>38</v>
      </c>
      <c r="BB117" s="795">
        <f>BB118+BB119</f>
        <v>74057.899999999994</v>
      </c>
      <c r="BC117" s="795">
        <f>BC118+BC119</f>
        <v>73914.899999999994</v>
      </c>
      <c r="BD117" s="1177" t="s">
        <v>38</v>
      </c>
      <c r="BE117" s="1178" t="s">
        <v>38</v>
      </c>
      <c r="BF117" s="1253">
        <v>0</v>
      </c>
      <c r="BG117" s="1253">
        <v>0</v>
      </c>
      <c r="BH117" s="1177" t="s">
        <v>38</v>
      </c>
      <c r="BI117" s="1178" t="s">
        <v>38</v>
      </c>
      <c r="BJ117" s="570">
        <v>16.293885869565219</v>
      </c>
      <c r="BK117" s="838">
        <v>16.427038043478262</v>
      </c>
      <c r="BL117" s="1192">
        <v>2208.9999999999995</v>
      </c>
      <c r="BM117" s="1176">
        <v>2209</v>
      </c>
      <c r="BN117" s="1180">
        <v>1</v>
      </c>
      <c r="BO117" s="1071"/>
      <c r="BP117" s="1177" t="s">
        <v>38</v>
      </c>
      <c r="BQ117" s="1177" t="s">
        <v>38</v>
      </c>
      <c r="BR117" s="1253">
        <f t="shared" si="102"/>
        <v>81504.800000000003</v>
      </c>
      <c r="BS117" s="1253">
        <f t="shared" si="103"/>
        <v>79438.38</v>
      </c>
      <c r="BT117" s="1177" t="s">
        <v>38</v>
      </c>
      <c r="BU117" s="1178" t="s">
        <v>38</v>
      </c>
      <c r="BV117" s="795">
        <f>BV118+BV119</f>
        <v>81504.800000000003</v>
      </c>
      <c r="BW117" s="795">
        <f>BW118+BW119</f>
        <v>79438.38</v>
      </c>
      <c r="BX117" s="1177" t="s">
        <v>38</v>
      </c>
      <c r="BY117" s="1178" t="s">
        <v>38</v>
      </c>
      <c r="BZ117" s="1256">
        <v>0</v>
      </c>
      <c r="CA117" s="1256">
        <v>0</v>
      </c>
      <c r="CB117" s="1177" t="s">
        <v>38</v>
      </c>
      <c r="CC117" s="1178" t="s">
        <v>38</v>
      </c>
      <c r="CD117" s="570">
        <v>19.657673155273883</v>
      </c>
      <c r="CE117" s="571">
        <v>18.839013128112271</v>
      </c>
      <c r="CF117" s="82">
        <f t="shared" si="64"/>
        <v>8760</v>
      </c>
      <c r="CG117" s="858">
        <f t="shared" si="64"/>
        <v>8760</v>
      </c>
      <c r="CH117" s="1180">
        <f>CH19+CH25+CH33+CH39+CH45+CH50+CH56+CH62+CH77+CH83+CH89</f>
        <v>0.99999999999999989</v>
      </c>
      <c r="CI117" s="1180">
        <f>CI19+CI25+CI33+CI39+CI45+CI50+CI56+CI62+CI77+CI83+CI89</f>
        <v>1</v>
      </c>
      <c r="CJ117" s="1177" t="s">
        <v>38</v>
      </c>
      <c r="CK117" s="1178" t="s">
        <v>38</v>
      </c>
      <c r="CL117" s="1253">
        <f t="shared" si="73"/>
        <v>321178.7</v>
      </c>
      <c r="CM117" s="1253">
        <f t="shared" si="74"/>
        <v>312369.28000000003</v>
      </c>
      <c r="CN117" s="1177" t="s">
        <v>38</v>
      </c>
      <c r="CO117" s="1178" t="s">
        <v>38</v>
      </c>
      <c r="CP117" s="1253">
        <f t="shared" si="75"/>
        <v>321178.7</v>
      </c>
      <c r="CQ117" s="1253">
        <f t="shared" si="76"/>
        <v>312369.28000000003</v>
      </c>
      <c r="CR117" s="1177" t="s">
        <v>38</v>
      </c>
      <c r="CS117" s="1178" t="s">
        <v>38</v>
      </c>
      <c r="CT117" s="1253">
        <f t="shared" si="77"/>
        <v>0</v>
      </c>
      <c r="CU117" s="1253">
        <f t="shared" si="78"/>
        <v>0</v>
      </c>
      <c r="CV117" s="1177" t="s">
        <v>38</v>
      </c>
      <c r="CW117" s="1178" t="s">
        <v>38</v>
      </c>
      <c r="CX117" s="1266">
        <f t="shared" si="68"/>
        <v>36.664235159817352</v>
      </c>
      <c r="CY117" s="1267">
        <f t="shared" si="68"/>
        <v>35.658593607305939</v>
      </c>
      <c r="CZ117" s="1271">
        <f t="shared" si="37"/>
        <v>0</v>
      </c>
      <c r="DA117" s="1272">
        <f t="shared" si="38"/>
        <v>0</v>
      </c>
      <c r="DB117" s="886" t="s">
        <v>38</v>
      </c>
      <c r="DC117" s="1181" t="s">
        <v>38</v>
      </c>
      <c r="DD117" s="87">
        <f t="shared" si="79"/>
        <v>-8809.4199999999837</v>
      </c>
      <c r="DE117" s="1182">
        <f t="shared" si="80"/>
        <v>-2.7428406678275934E-2</v>
      </c>
      <c r="DF117" s="1252" t="s">
        <v>38</v>
      </c>
      <c r="DG117" s="1181" t="s">
        <v>38</v>
      </c>
      <c r="DH117" s="87">
        <f t="shared" si="81"/>
        <v>-8809.4199999999837</v>
      </c>
      <c r="DI117" s="1182">
        <f t="shared" si="82"/>
        <v>-2.7428406678275934E-2</v>
      </c>
      <c r="DJ117" s="1177" t="s">
        <v>38</v>
      </c>
      <c r="DK117" s="1178" t="s">
        <v>38</v>
      </c>
      <c r="DL117" s="87">
        <f t="shared" si="83"/>
        <v>0</v>
      </c>
      <c r="DM117" s="1182">
        <v>0</v>
      </c>
      <c r="DN117" s="1177" t="s">
        <v>38</v>
      </c>
      <c r="DO117" s="573" t="s">
        <v>38</v>
      </c>
      <c r="DP117" s="1262">
        <f t="shared" si="40"/>
        <v>-1.0056415525114133</v>
      </c>
      <c r="DQ117" s="1264">
        <f t="shared" si="41"/>
        <v>-2.7428406678275927E-2</v>
      </c>
    </row>
    <row r="118" spans="1:121" s="1240" customFormat="1" x14ac:dyDescent="0.25">
      <c r="A118" s="1233"/>
      <c r="B118" s="1234" t="s">
        <v>100</v>
      </c>
      <c r="C118" s="1235"/>
      <c r="D118" s="1202" t="s">
        <v>38</v>
      </c>
      <c r="E118" s="1203" t="s">
        <v>38</v>
      </c>
      <c r="F118" s="1204" t="s">
        <v>38</v>
      </c>
      <c r="G118" s="1204" t="s">
        <v>38</v>
      </c>
      <c r="H118" s="1190" t="s">
        <v>38</v>
      </c>
      <c r="I118" s="1191" t="s">
        <v>38</v>
      </c>
      <c r="J118" s="1258">
        <f t="shared" si="90"/>
        <v>46595</v>
      </c>
      <c r="K118" s="1258">
        <f t="shared" si="91"/>
        <v>46520</v>
      </c>
      <c r="L118" s="1184" t="s">
        <v>38</v>
      </c>
      <c r="M118" s="1185" t="s">
        <v>38</v>
      </c>
      <c r="N118" s="1276">
        <v>46595</v>
      </c>
      <c r="O118" s="1285">
        <v>46520</v>
      </c>
      <c r="P118" s="1205" t="s">
        <v>38</v>
      </c>
      <c r="Q118" s="1191" t="s">
        <v>38</v>
      </c>
      <c r="R118" s="1254">
        <v>0</v>
      </c>
      <c r="S118" s="1285">
        <v>0</v>
      </c>
      <c r="T118" s="1205" t="s">
        <v>38</v>
      </c>
      <c r="U118" s="1191" t="s">
        <v>38</v>
      </c>
      <c r="V118" s="1206" t="s">
        <v>38</v>
      </c>
      <c r="W118" s="1207" t="s">
        <v>38</v>
      </c>
      <c r="X118" s="1203" t="s">
        <v>38</v>
      </c>
      <c r="Y118" s="1203" t="s">
        <v>38</v>
      </c>
      <c r="Z118" s="1203" t="s">
        <v>38</v>
      </c>
      <c r="AA118" s="1203" t="s">
        <v>38</v>
      </c>
      <c r="AB118" s="1203" t="s">
        <v>38</v>
      </c>
      <c r="AC118" s="1203" t="s">
        <v>38</v>
      </c>
      <c r="AD118" s="1254">
        <f t="shared" si="98"/>
        <v>42859</v>
      </c>
      <c r="AE118" s="1254">
        <f t="shared" si="99"/>
        <v>35293</v>
      </c>
      <c r="AF118" s="1184" t="s">
        <v>38</v>
      </c>
      <c r="AG118" s="1185" t="s">
        <v>38</v>
      </c>
      <c r="AH118" s="1258">
        <v>42859</v>
      </c>
      <c r="AI118" s="1275">
        <v>35293</v>
      </c>
      <c r="AJ118" s="1184" t="s">
        <v>38</v>
      </c>
      <c r="AK118" s="1185" t="s">
        <v>38</v>
      </c>
      <c r="AL118" s="1254">
        <v>0</v>
      </c>
      <c r="AM118" s="1254">
        <v>0</v>
      </c>
      <c r="AN118" s="1184" t="s">
        <v>38</v>
      </c>
      <c r="AO118" s="1185" t="s">
        <v>38</v>
      </c>
      <c r="AP118" s="1208" t="s">
        <v>38</v>
      </c>
      <c r="AQ118" s="1209" t="s">
        <v>38</v>
      </c>
      <c r="AR118" s="1203" t="s">
        <v>38</v>
      </c>
      <c r="AS118" s="1203" t="s">
        <v>38</v>
      </c>
      <c r="AT118" s="1203" t="s">
        <v>38</v>
      </c>
      <c r="AU118" s="1203" t="s">
        <v>38</v>
      </c>
      <c r="AV118" s="1203" t="s">
        <v>38</v>
      </c>
      <c r="AW118" s="1203" t="s">
        <v>38</v>
      </c>
      <c r="AX118" s="1254">
        <f t="shared" si="100"/>
        <v>35976.9</v>
      </c>
      <c r="AY118" s="1254">
        <f t="shared" si="101"/>
        <v>36270.9</v>
      </c>
      <c r="AZ118" s="1190" t="s">
        <v>38</v>
      </c>
      <c r="BA118" s="1191" t="s">
        <v>38</v>
      </c>
      <c r="BB118" s="1258">
        <v>35976.9</v>
      </c>
      <c r="BC118" s="1254">
        <v>36270.9</v>
      </c>
      <c r="BD118" s="1190" t="s">
        <v>38</v>
      </c>
      <c r="BE118" s="1191" t="s">
        <v>38</v>
      </c>
      <c r="BF118" s="1254">
        <v>0</v>
      </c>
      <c r="BG118" s="1254">
        <v>0</v>
      </c>
      <c r="BH118" s="1190" t="s">
        <v>38</v>
      </c>
      <c r="BI118" s="1191" t="s">
        <v>38</v>
      </c>
      <c r="BJ118" s="1208" t="s">
        <v>38</v>
      </c>
      <c r="BK118" s="1209" t="s">
        <v>38</v>
      </c>
      <c r="BL118" s="1214" t="s">
        <v>38</v>
      </c>
      <c r="BM118" s="1203" t="s">
        <v>38</v>
      </c>
      <c r="BN118" s="1236" t="s">
        <v>38</v>
      </c>
      <c r="BO118" s="1190" t="s">
        <v>38</v>
      </c>
      <c r="BP118" s="1190" t="s">
        <v>38</v>
      </c>
      <c r="BQ118" s="1190" t="s">
        <v>38</v>
      </c>
      <c r="BR118" s="1254">
        <f t="shared" si="102"/>
        <v>43423.8</v>
      </c>
      <c r="BS118" s="1254">
        <f t="shared" si="103"/>
        <v>41615.380000000005</v>
      </c>
      <c r="BT118" s="1190" t="s">
        <v>38</v>
      </c>
      <c r="BU118" s="1191" t="s">
        <v>38</v>
      </c>
      <c r="BV118" s="1258">
        <v>43423.8</v>
      </c>
      <c r="BW118" s="1254">
        <v>41615.380000000005</v>
      </c>
      <c r="BX118" s="1190" t="s">
        <v>38</v>
      </c>
      <c r="BY118" s="1191" t="s">
        <v>38</v>
      </c>
      <c r="BZ118" s="1254">
        <v>0</v>
      </c>
      <c r="CA118" s="1254">
        <v>0</v>
      </c>
      <c r="CB118" s="1190" t="s">
        <v>38</v>
      </c>
      <c r="CC118" s="1191" t="s">
        <v>38</v>
      </c>
      <c r="CD118" s="1208" t="s">
        <v>38</v>
      </c>
      <c r="CE118" s="1209" t="s">
        <v>38</v>
      </c>
      <c r="CF118" s="1237" t="s">
        <v>38</v>
      </c>
      <c r="CG118" s="1203" t="s">
        <v>38</v>
      </c>
      <c r="CH118" s="1236" t="s">
        <v>38</v>
      </c>
      <c r="CI118" s="1236" t="s">
        <v>38</v>
      </c>
      <c r="CJ118" s="1190" t="s">
        <v>38</v>
      </c>
      <c r="CK118" s="1191" t="s">
        <v>38</v>
      </c>
      <c r="CL118" s="1254">
        <f t="shared" si="73"/>
        <v>168854.7</v>
      </c>
      <c r="CM118" s="1254">
        <f t="shared" si="74"/>
        <v>159699.28</v>
      </c>
      <c r="CN118" s="1190" t="s">
        <v>38</v>
      </c>
      <c r="CO118" s="1191" t="s">
        <v>38</v>
      </c>
      <c r="CP118" s="1254">
        <f t="shared" si="75"/>
        <v>168854.7</v>
      </c>
      <c r="CQ118" s="1254">
        <f t="shared" si="76"/>
        <v>159699.28</v>
      </c>
      <c r="CR118" s="1190" t="s">
        <v>38</v>
      </c>
      <c r="CS118" s="1191" t="s">
        <v>38</v>
      </c>
      <c r="CT118" s="1254">
        <f t="shared" si="77"/>
        <v>0</v>
      </c>
      <c r="CU118" s="1254">
        <f t="shared" si="78"/>
        <v>0</v>
      </c>
      <c r="CV118" s="1190" t="s">
        <v>38</v>
      </c>
      <c r="CW118" s="1191" t="s">
        <v>38</v>
      </c>
      <c r="CX118" s="1208" t="s">
        <v>38</v>
      </c>
      <c r="CY118" s="1209" t="s">
        <v>38</v>
      </c>
      <c r="CZ118" s="1238" t="s">
        <v>38</v>
      </c>
      <c r="DA118" s="1239" t="s">
        <v>38</v>
      </c>
      <c r="DB118" s="1210" t="s">
        <v>38</v>
      </c>
      <c r="DC118" s="1211" t="s">
        <v>38</v>
      </c>
      <c r="DD118" s="1196">
        <f t="shared" si="79"/>
        <v>-9155.4200000000128</v>
      </c>
      <c r="DE118" s="1212">
        <f t="shared" si="80"/>
        <v>-5.4220699808770569E-2</v>
      </c>
      <c r="DF118" s="1190" t="s">
        <v>38</v>
      </c>
      <c r="DG118" s="1211" t="s">
        <v>38</v>
      </c>
      <c r="DH118" s="1196">
        <f t="shared" si="81"/>
        <v>-9155.4200000000128</v>
      </c>
      <c r="DI118" s="1212">
        <f t="shared" si="82"/>
        <v>-5.4220699808770569E-2</v>
      </c>
      <c r="DJ118" s="1190" t="s">
        <v>38</v>
      </c>
      <c r="DK118" s="1191" t="s">
        <v>38</v>
      </c>
      <c r="DL118" s="1196">
        <f t="shared" si="83"/>
        <v>0</v>
      </c>
      <c r="DM118" s="1212">
        <v>0</v>
      </c>
      <c r="DN118" s="1190" t="s">
        <v>38</v>
      </c>
      <c r="DO118" s="1213" t="s">
        <v>38</v>
      </c>
      <c r="DP118" s="1299" t="s">
        <v>38</v>
      </c>
      <c r="DQ118" s="1263" t="s">
        <v>38</v>
      </c>
    </row>
    <row r="119" spans="1:121" s="1240" customFormat="1" x14ac:dyDescent="0.25">
      <c r="A119" s="1233"/>
      <c r="B119" s="1234" t="s">
        <v>101</v>
      </c>
      <c r="C119" s="1235"/>
      <c r="D119" s="1214" t="s">
        <v>38</v>
      </c>
      <c r="E119" s="1203" t="s">
        <v>38</v>
      </c>
      <c r="F119" s="1204" t="s">
        <v>38</v>
      </c>
      <c r="G119" s="1204" t="s">
        <v>38</v>
      </c>
      <c r="H119" s="1190" t="s">
        <v>38</v>
      </c>
      <c r="I119" s="1191" t="s">
        <v>38</v>
      </c>
      <c r="J119" s="1258">
        <f t="shared" si="90"/>
        <v>38081</v>
      </c>
      <c r="K119" s="1258">
        <f t="shared" si="91"/>
        <v>38566</v>
      </c>
      <c r="L119" s="1190" t="s">
        <v>38</v>
      </c>
      <c r="M119" s="1191" t="s">
        <v>38</v>
      </c>
      <c r="N119" s="1276">
        <v>38081</v>
      </c>
      <c r="O119" s="1285">
        <v>38566</v>
      </c>
      <c r="P119" s="1205" t="s">
        <v>38</v>
      </c>
      <c r="Q119" s="1191" t="s">
        <v>38</v>
      </c>
      <c r="R119" s="1254">
        <v>0</v>
      </c>
      <c r="S119" s="1285">
        <v>0</v>
      </c>
      <c r="T119" s="1205" t="s">
        <v>38</v>
      </c>
      <c r="U119" s="1191" t="s">
        <v>38</v>
      </c>
      <c r="V119" s="1206" t="s">
        <v>38</v>
      </c>
      <c r="W119" s="1207" t="s">
        <v>38</v>
      </c>
      <c r="X119" s="1203" t="s">
        <v>38</v>
      </c>
      <c r="Y119" s="1203" t="s">
        <v>38</v>
      </c>
      <c r="Z119" s="1203" t="s">
        <v>38</v>
      </c>
      <c r="AA119" s="1203" t="s">
        <v>38</v>
      </c>
      <c r="AB119" s="1203" t="s">
        <v>38</v>
      </c>
      <c r="AC119" s="1203" t="s">
        <v>38</v>
      </c>
      <c r="AD119" s="1254">
        <f t="shared" si="98"/>
        <v>38081</v>
      </c>
      <c r="AE119" s="1254">
        <f t="shared" si="99"/>
        <v>38637</v>
      </c>
      <c r="AF119" s="1184" t="s">
        <v>38</v>
      </c>
      <c r="AG119" s="1185" t="s">
        <v>38</v>
      </c>
      <c r="AH119" s="1276">
        <v>38081</v>
      </c>
      <c r="AI119" s="1254">
        <v>38637</v>
      </c>
      <c r="AJ119" s="1184" t="s">
        <v>38</v>
      </c>
      <c r="AK119" s="1185" t="s">
        <v>38</v>
      </c>
      <c r="AL119" s="1254">
        <v>0</v>
      </c>
      <c r="AM119" s="1254">
        <v>0</v>
      </c>
      <c r="AN119" s="1184" t="s">
        <v>38</v>
      </c>
      <c r="AO119" s="1185" t="s">
        <v>38</v>
      </c>
      <c r="AP119" s="1208" t="s">
        <v>38</v>
      </c>
      <c r="AQ119" s="1209" t="s">
        <v>38</v>
      </c>
      <c r="AR119" s="1203" t="s">
        <v>38</v>
      </c>
      <c r="AS119" s="1203" t="s">
        <v>38</v>
      </c>
      <c r="AT119" s="1203" t="s">
        <v>38</v>
      </c>
      <c r="AU119" s="1203" t="s">
        <v>38</v>
      </c>
      <c r="AV119" s="1203" t="s">
        <v>38</v>
      </c>
      <c r="AW119" s="1203" t="s">
        <v>38</v>
      </c>
      <c r="AX119" s="1254">
        <f t="shared" si="100"/>
        <v>38081</v>
      </c>
      <c r="AY119" s="1254">
        <f t="shared" si="101"/>
        <v>37644</v>
      </c>
      <c r="AZ119" s="1190" t="s">
        <v>38</v>
      </c>
      <c r="BA119" s="1191" t="s">
        <v>38</v>
      </c>
      <c r="BB119" s="1258">
        <f>AH119</f>
        <v>38081</v>
      </c>
      <c r="BC119" s="1254">
        <v>37644</v>
      </c>
      <c r="BD119" s="1190" t="s">
        <v>38</v>
      </c>
      <c r="BE119" s="1191" t="s">
        <v>38</v>
      </c>
      <c r="BF119" s="1254">
        <v>0</v>
      </c>
      <c r="BG119" s="1254">
        <v>0</v>
      </c>
      <c r="BH119" s="1190" t="s">
        <v>38</v>
      </c>
      <c r="BI119" s="1191" t="s">
        <v>38</v>
      </c>
      <c r="BJ119" s="1208" t="s">
        <v>38</v>
      </c>
      <c r="BK119" s="1209" t="s">
        <v>38</v>
      </c>
      <c r="BL119" s="1214" t="s">
        <v>38</v>
      </c>
      <c r="BM119" s="1203" t="s">
        <v>38</v>
      </c>
      <c r="BN119" s="1236" t="s">
        <v>38</v>
      </c>
      <c r="BO119" s="1190" t="s">
        <v>38</v>
      </c>
      <c r="BP119" s="1190" t="s">
        <v>38</v>
      </c>
      <c r="BQ119" s="1190" t="s">
        <v>38</v>
      </c>
      <c r="BR119" s="1254">
        <f t="shared" si="102"/>
        <v>38081</v>
      </c>
      <c r="BS119" s="1254">
        <f t="shared" si="103"/>
        <v>37823</v>
      </c>
      <c r="BT119" s="1190" t="s">
        <v>38</v>
      </c>
      <c r="BU119" s="1191" t="s">
        <v>38</v>
      </c>
      <c r="BV119" s="1258">
        <f>BB119</f>
        <v>38081</v>
      </c>
      <c r="BW119" s="1254">
        <v>37823</v>
      </c>
      <c r="BX119" s="1190" t="s">
        <v>38</v>
      </c>
      <c r="BY119" s="1191" t="s">
        <v>38</v>
      </c>
      <c r="BZ119" s="1254">
        <v>0</v>
      </c>
      <c r="CA119" s="1254">
        <v>0</v>
      </c>
      <c r="CB119" s="1190" t="s">
        <v>38</v>
      </c>
      <c r="CC119" s="1191" t="s">
        <v>38</v>
      </c>
      <c r="CD119" s="1208" t="s">
        <v>38</v>
      </c>
      <c r="CE119" s="1209" t="s">
        <v>38</v>
      </c>
      <c r="CF119" s="1237" t="s">
        <v>38</v>
      </c>
      <c r="CG119" s="1203" t="s">
        <v>38</v>
      </c>
      <c r="CH119" s="1236" t="s">
        <v>38</v>
      </c>
      <c r="CI119" s="1236" t="s">
        <v>38</v>
      </c>
      <c r="CJ119" s="1190" t="s">
        <v>38</v>
      </c>
      <c r="CK119" s="1191" t="s">
        <v>38</v>
      </c>
      <c r="CL119" s="1254">
        <f t="shared" si="73"/>
        <v>152324</v>
      </c>
      <c r="CM119" s="1254">
        <f t="shared" si="74"/>
        <v>152670</v>
      </c>
      <c r="CN119" s="1190" t="s">
        <v>38</v>
      </c>
      <c r="CO119" s="1191" t="s">
        <v>38</v>
      </c>
      <c r="CP119" s="1254">
        <f t="shared" si="75"/>
        <v>152324</v>
      </c>
      <c r="CQ119" s="1254">
        <f t="shared" si="76"/>
        <v>152670</v>
      </c>
      <c r="CR119" s="1190" t="s">
        <v>38</v>
      </c>
      <c r="CS119" s="1191" t="s">
        <v>38</v>
      </c>
      <c r="CT119" s="1254">
        <f t="shared" si="77"/>
        <v>0</v>
      </c>
      <c r="CU119" s="1254">
        <f t="shared" si="78"/>
        <v>0</v>
      </c>
      <c r="CV119" s="1190" t="s">
        <v>38</v>
      </c>
      <c r="CW119" s="1191" t="s">
        <v>38</v>
      </c>
      <c r="CX119" s="1208" t="s">
        <v>38</v>
      </c>
      <c r="CY119" s="1209" t="s">
        <v>38</v>
      </c>
      <c r="CZ119" s="1238" t="s">
        <v>38</v>
      </c>
      <c r="DA119" s="1239" t="s">
        <v>38</v>
      </c>
      <c r="DB119" s="1210" t="s">
        <v>38</v>
      </c>
      <c r="DC119" s="1211" t="s">
        <v>38</v>
      </c>
      <c r="DD119" s="1196">
        <f t="shared" si="79"/>
        <v>346</v>
      </c>
      <c r="DE119" s="1212">
        <f t="shared" si="80"/>
        <v>2.2714739633938183E-3</v>
      </c>
      <c r="DF119" s="1190" t="s">
        <v>38</v>
      </c>
      <c r="DG119" s="1211" t="s">
        <v>38</v>
      </c>
      <c r="DH119" s="1196">
        <f t="shared" si="81"/>
        <v>346</v>
      </c>
      <c r="DI119" s="1212">
        <f t="shared" si="82"/>
        <v>2.2714739633938183E-3</v>
      </c>
      <c r="DJ119" s="1190" t="s">
        <v>38</v>
      </c>
      <c r="DK119" s="1191" t="s">
        <v>38</v>
      </c>
      <c r="DL119" s="1196">
        <f t="shared" si="83"/>
        <v>0</v>
      </c>
      <c r="DM119" s="1212">
        <v>0</v>
      </c>
      <c r="DN119" s="1190" t="s">
        <v>38</v>
      </c>
      <c r="DO119" s="1213" t="s">
        <v>38</v>
      </c>
      <c r="DP119" s="1299" t="s">
        <v>38</v>
      </c>
      <c r="DQ119" s="1263" t="s">
        <v>38</v>
      </c>
    </row>
    <row r="120" spans="1:121" x14ac:dyDescent="0.25">
      <c r="A120" s="1187"/>
      <c r="B120" s="1175" t="s">
        <v>57</v>
      </c>
      <c r="C120" s="453"/>
      <c r="D120" s="1295">
        <v>70</v>
      </c>
      <c r="E120" s="1281">
        <v>75.849999999999994</v>
      </c>
      <c r="F120" s="1282">
        <v>100</v>
      </c>
      <c r="G120" s="1282">
        <v>100</v>
      </c>
      <c r="H120" s="1177" t="s">
        <v>38</v>
      </c>
      <c r="I120" s="1178" t="s">
        <v>38</v>
      </c>
      <c r="J120" s="795">
        <f t="shared" si="90"/>
        <v>5482</v>
      </c>
      <c r="K120" s="795">
        <f t="shared" si="91"/>
        <v>5558</v>
      </c>
      <c r="L120" s="1177" t="s">
        <v>38</v>
      </c>
      <c r="M120" s="1178" t="s">
        <v>38</v>
      </c>
      <c r="N120" s="1283">
        <f>N121+N122</f>
        <v>5482</v>
      </c>
      <c r="O120" s="1291">
        <f>O121+O122</f>
        <v>5558</v>
      </c>
      <c r="P120" s="92" t="s">
        <v>38</v>
      </c>
      <c r="Q120" s="1178" t="s">
        <v>38</v>
      </c>
      <c r="R120" s="1256">
        <v>0</v>
      </c>
      <c r="S120" s="1287">
        <v>0</v>
      </c>
      <c r="T120" s="92" t="s">
        <v>38</v>
      </c>
      <c r="U120" s="1178" t="s">
        <v>38</v>
      </c>
      <c r="V120" s="1270">
        <v>1.2505789717461788</v>
      </c>
      <c r="W120" s="1267">
        <v>1.2505789717461788</v>
      </c>
      <c r="X120" s="1281">
        <v>45</v>
      </c>
      <c r="Y120" s="1281">
        <v>58.5</v>
      </c>
      <c r="Z120" s="1282">
        <v>100</v>
      </c>
      <c r="AA120" s="1177">
        <v>100</v>
      </c>
      <c r="AB120" s="1177" t="s">
        <v>38</v>
      </c>
      <c r="AC120" s="1177" t="s">
        <v>38</v>
      </c>
      <c r="AD120" s="1253">
        <f t="shared" si="98"/>
        <v>5450.2760537285776</v>
      </c>
      <c r="AE120" s="1253">
        <f t="shared" si="99"/>
        <v>5539</v>
      </c>
      <c r="AF120" s="97" t="s">
        <v>38</v>
      </c>
      <c r="AG120" s="132" t="s">
        <v>38</v>
      </c>
      <c r="AH120" s="795">
        <f>AH121+AH122</f>
        <v>5450.2760537285776</v>
      </c>
      <c r="AI120" s="795">
        <f>AI121+AI122</f>
        <v>5539</v>
      </c>
      <c r="AJ120" s="97" t="s">
        <v>38</v>
      </c>
      <c r="AK120" s="132" t="s">
        <v>38</v>
      </c>
      <c r="AL120" s="1256">
        <v>0</v>
      </c>
      <c r="AM120" s="1256">
        <v>0</v>
      </c>
      <c r="AN120" s="97" t="s">
        <v>38</v>
      </c>
      <c r="AO120" s="132" t="s">
        <v>38</v>
      </c>
      <c r="AP120" s="1270">
        <v>1.2505789717461788</v>
      </c>
      <c r="AQ120" s="1267">
        <v>1.1452991452991452</v>
      </c>
      <c r="AR120" s="1176">
        <v>40</v>
      </c>
      <c r="AS120" s="1179">
        <v>26.6</v>
      </c>
      <c r="AT120" s="1180">
        <v>1</v>
      </c>
      <c r="AU120" s="1071"/>
      <c r="AV120" s="1177" t="s">
        <v>38</v>
      </c>
      <c r="AW120" s="1177" t="s">
        <v>38</v>
      </c>
      <c r="AX120" s="1253">
        <f t="shared" si="100"/>
        <v>5444.0231588698471</v>
      </c>
      <c r="AY120" s="1253">
        <f t="shared" si="101"/>
        <v>5365</v>
      </c>
      <c r="AZ120" s="1177" t="s">
        <v>38</v>
      </c>
      <c r="BA120" s="1178" t="s">
        <v>38</v>
      </c>
      <c r="BB120" s="795">
        <f>BB121+BB122</f>
        <v>5444.0231588698471</v>
      </c>
      <c r="BC120" s="795">
        <f>BC121+BC122</f>
        <v>5365</v>
      </c>
      <c r="BD120" s="1177" t="s">
        <v>38</v>
      </c>
      <c r="BE120" s="1178" t="s">
        <v>38</v>
      </c>
      <c r="BF120" s="1253">
        <v>0</v>
      </c>
      <c r="BG120" s="1253">
        <v>0</v>
      </c>
      <c r="BH120" s="1177" t="s">
        <v>38</v>
      </c>
      <c r="BI120" s="1178" t="s">
        <v>38</v>
      </c>
      <c r="BJ120" s="1193">
        <v>1.2505789717461788</v>
      </c>
      <c r="BK120" s="838">
        <v>1.2406015037593985</v>
      </c>
      <c r="BL120" s="1192">
        <v>100</v>
      </c>
      <c r="BM120" s="1176">
        <v>93</v>
      </c>
      <c r="BN120" s="1180">
        <v>1</v>
      </c>
      <c r="BO120" s="1071"/>
      <c r="BP120" s="1177" t="s">
        <v>38</v>
      </c>
      <c r="BQ120" s="1177" t="s">
        <v>38</v>
      </c>
      <c r="BR120" s="1253">
        <f t="shared" si="102"/>
        <v>5519</v>
      </c>
      <c r="BS120" s="1253">
        <f t="shared" si="103"/>
        <v>5458</v>
      </c>
      <c r="BT120" s="1177" t="s">
        <v>38</v>
      </c>
      <c r="BU120" s="1178" t="s">
        <v>38</v>
      </c>
      <c r="BV120" s="795">
        <f>BV121+BV122</f>
        <v>5519</v>
      </c>
      <c r="BW120" s="795">
        <f>BW121+BW122</f>
        <v>5458</v>
      </c>
      <c r="BX120" s="1177" t="s">
        <v>38</v>
      </c>
      <c r="BY120" s="1178" t="s">
        <v>38</v>
      </c>
      <c r="BZ120" s="1256">
        <v>0</v>
      </c>
      <c r="CA120" s="1256">
        <v>0</v>
      </c>
      <c r="CB120" s="1177" t="s">
        <v>38</v>
      </c>
      <c r="CC120" s="1178" t="s">
        <v>38</v>
      </c>
      <c r="CD120" s="1193">
        <v>1.25</v>
      </c>
      <c r="CE120" s="571">
        <v>1.086021505376344</v>
      </c>
      <c r="CF120" s="82">
        <f t="shared" si="64"/>
        <v>255</v>
      </c>
      <c r="CG120" s="858">
        <f t="shared" si="64"/>
        <v>253.95</v>
      </c>
      <c r="CH120" s="1180">
        <v>1</v>
      </c>
      <c r="CI120" s="1180">
        <v>1</v>
      </c>
      <c r="CJ120" s="1177" t="s">
        <v>38</v>
      </c>
      <c r="CK120" s="1178" t="s">
        <v>38</v>
      </c>
      <c r="CL120" s="1253">
        <f t="shared" si="73"/>
        <v>21895.299212598424</v>
      </c>
      <c r="CM120" s="1253">
        <f t="shared" si="74"/>
        <v>21920</v>
      </c>
      <c r="CN120" s="1177" t="s">
        <v>38</v>
      </c>
      <c r="CO120" s="1178" t="s">
        <v>38</v>
      </c>
      <c r="CP120" s="1253">
        <f t="shared" si="75"/>
        <v>21895.299212598424</v>
      </c>
      <c r="CQ120" s="1253">
        <f t="shared" si="76"/>
        <v>21920</v>
      </c>
      <c r="CR120" s="1177" t="s">
        <v>38</v>
      </c>
      <c r="CS120" s="1178" t="s">
        <v>38</v>
      </c>
      <c r="CT120" s="1253">
        <f t="shared" si="77"/>
        <v>0</v>
      </c>
      <c r="CU120" s="1253">
        <f t="shared" si="78"/>
        <v>0</v>
      </c>
      <c r="CV120" s="1177" t="s">
        <v>38</v>
      </c>
      <c r="CW120" s="1178" t="s">
        <v>38</v>
      </c>
      <c r="CX120" s="1270">
        <f t="shared" si="68"/>
        <v>85.863918480778139</v>
      </c>
      <c r="CY120" s="1267">
        <f t="shared" si="68"/>
        <v>86.316203977160868</v>
      </c>
      <c r="CZ120" s="1271">
        <f t="shared" si="37"/>
        <v>-1.0500000000000114</v>
      </c>
      <c r="DA120" s="1272">
        <f t="shared" si="38"/>
        <v>-4.1176470588235739E-3</v>
      </c>
      <c r="DB120" s="886" t="s">
        <v>38</v>
      </c>
      <c r="DC120" s="1181" t="s">
        <v>38</v>
      </c>
      <c r="DD120" s="87">
        <f t="shared" si="79"/>
        <v>24.700787401576235</v>
      </c>
      <c r="DE120" s="1182">
        <f t="shared" si="80"/>
        <v>1.1281319867674404E-3</v>
      </c>
      <c r="DF120" s="1190" t="s">
        <v>38</v>
      </c>
      <c r="DG120" s="1211" t="s">
        <v>38</v>
      </c>
      <c r="DH120" s="87">
        <f t="shared" si="81"/>
        <v>24.700787401576235</v>
      </c>
      <c r="DI120" s="1182">
        <f t="shared" si="82"/>
        <v>1.1281319867674404E-3</v>
      </c>
      <c r="DJ120" s="1177" t="s">
        <v>38</v>
      </c>
      <c r="DK120" s="1178" t="s">
        <v>38</v>
      </c>
      <c r="DL120" s="87">
        <f t="shared" si="83"/>
        <v>0</v>
      </c>
      <c r="DM120" s="1182">
        <v>0</v>
      </c>
      <c r="DN120" s="1177" t="s">
        <v>38</v>
      </c>
      <c r="DO120" s="573" t="s">
        <v>38</v>
      </c>
      <c r="DP120" s="1262">
        <f t="shared" si="40"/>
        <v>0.45228549638272852</v>
      </c>
      <c r="DQ120" s="1264">
        <f t="shared" si="41"/>
        <v>5.2674686222709379E-3</v>
      </c>
    </row>
    <row r="121" spans="1:121" s="1240" customFormat="1" x14ac:dyDescent="0.25">
      <c r="A121" s="1233"/>
      <c r="B121" s="1241" t="s">
        <v>100</v>
      </c>
      <c r="C121" s="1242"/>
      <c r="D121" s="1215" t="s">
        <v>38</v>
      </c>
      <c r="E121" s="1216" t="s">
        <v>38</v>
      </c>
      <c r="F121" s="1217" t="s">
        <v>38</v>
      </c>
      <c r="G121" s="1217" t="s">
        <v>38</v>
      </c>
      <c r="H121" s="1188" t="s">
        <v>38</v>
      </c>
      <c r="I121" s="1189" t="s">
        <v>38</v>
      </c>
      <c r="J121" s="1292">
        <f t="shared" si="90"/>
        <v>88</v>
      </c>
      <c r="K121" s="1292">
        <f t="shared" si="91"/>
        <v>95</v>
      </c>
      <c r="L121" s="1188" t="s">
        <v>38</v>
      </c>
      <c r="M121" s="1189" t="s">
        <v>38</v>
      </c>
      <c r="N121" s="1296">
        <v>88</v>
      </c>
      <c r="O121" s="1297">
        <v>95</v>
      </c>
      <c r="P121" s="1210" t="s">
        <v>38</v>
      </c>
      <c r="Q121" s="1189" t="s">
        <v>38</v>
      </c>
      <c r="R121" s="1254">
        <v>0</v>
      </c>
      <c r="S121" s="1285">
        <v>0</v>
      </c>
      <c r="T121" s="1210" t="s">
        <v>38</v>
      </c>
      <c r="U121" s="1189" t="s">
        <v>38</v>
      </c>
      <c r="V121" s="1206" t="s">
        <v>38</v>
      </c>
      <c r="W121" s="1207" t="s">
        <v>38</v>
      </c>
      <c r="X121" s="1214" t="s">
        <v>38</v>
      </c>
      <c r="Y121" s="1203" t="s">
        <v>38</v>
      </c>
      <c r="Z121" s="1203" t="s">
        <v>38</v>
      </c>
      <c r="AA121" s="1203" t="s">
        <v>38</v>
      </c>
      <c r="AB121" s="1203" t="s">
        <v>38</v>
      </c>
      <c r="AC121" s="1203" t="s">
        <v>38</v>
      </c>
      <c r="AD121" s="1260">
        <f t="shared" si="98"/>
        <v>56.276053728578049</v>
      </c>
      <c r="AE121" s="1260">
        <f t="shared" si="99"/>
        <v>67</v>
      </c>
      <c r="AF121" s="1184" t="s">
        <v>38</v>
      </c>
      <c r="AG121" s="1185" t="s">
        <v>38</v>
      </c>
      <c r="AH121" s="1258">
        <v>56.276053728578049</v>
      </c>
      <c r="AI121" s="1254">
        <v>67</v>
      </c>
      <c r="AJ121" s="1184" t="s">
        <v>38</v>
      </c>
      <c r="AK121" s="1185" t="s">
        <v>38</v>
      </c>
      <c r="AL121" s="1254">
        <v>0</v>
      </c>
      <c r="AM121" s="1254">
        <v>0</v>
      </c>
      <c r="AN121" s="1184" t="s">
        <v>38</v>
      </c>
      <c r="AO121" s="1185" t="s">
        <v>38</v>
      </c>
      <c r="AP121" s="1208" t="s">
        <v>38</v>
      </c>
      <c r="AQ121" s="1209" t="s">
        <v>38</v>
      </c>
      <c r="AR121" s="1214" t="s">
        <v>38</v>
      </c>
      <c r="AS121" s="1203" t="s">
        <v>38</v>
      </c>
      <c r="AT121" s="1203" t="s">
        <v>38</v>
      </c>
      <c r="AU121" s="1203" t="s">
        <v>38</v>
      </c>
      <c r="AV121" s="1203" t="s">
        <v>38</v>
      </c>
      <c r="AW121" s="1203" t="s">
        <v>38</v>
      </c>
      <c r="AX121" s="1260">
        <f t="shared" si="100"/>
        <v>50.023158869847151</v>
      </c>
      <c r="AY121" s="1260">
        <f t="shared" si="101"/>
        <v>33</v>
      </c>
      <c r="AZ121" s="1190" t="s">
        <v>38</v>
      </c>
      <c r="BA121" s="1191" t="s">
        <v>38</v>
      </c>
      <c r="BB121" s="1258">
        <v>50.023158869847151</v>
      </c>
      <c r="BC121" s="1254">
        <v>33</v>
      </c>
      <c r="BD121" s="1190" t="s">
        <v>38</v>
      </c>
      <c r="BE121" s="1191" t="s">
        <v>38</v>
      </c>
      <c r="BF121" s="1254">
        <v>0</v>
      </c>
      <c r="BG121" s="1254">
        <v>0</v>
      </c>
      <c r="BH121" s="1190" t="s">
        <v>38</v>
      </c>
      <c r="BI121" s="1191" t="s">
        <v>38</v>
      </c>
      <c r="BJ121" s="1208" t="s">
        <v>38</v>
      </c>
      <c r="BK121" s="1209" t="s">
        <v>38</v>
      </c>
      <c r="BL121" s="1214" t="s">
        <v>38</v>
      </c>
      <c r="BM121" s="1203" t="s">
        <v>38</v>
      </c>
      <c r="BN121" s="1236" t="s">
        <v>38</v>
      </c>
      <c r="BO121" s="1190" t="s">
        <v>38</v>
      </c>
      <c r="BP121" s="1190" t="s">
        <v>38</v>
      </c>
      <c r="BQ121" s="1190" t="s">
        <v>38</v>
      </c>
      <c r="BR121" s="1260">
        <f t="shared" si="102"/>
        <v>125</v>
      </c>
      <c r="BS121" s="1260">
        <f t="shared" si="103"/>
        <v>101</v>
      </c>
      <c r="BT121" s="1190" t="s">
        <v>38</v>
      </c>
      <c r="BU121" s="1191" t="s">
        <v>38</v>
      </c>
      <c r="BV121" s="1258">
        <v>125</v>
      </c>
      <c r="BW121" s="1254">
        <v>101</v>
      </c>
      <c r="BX121" s="1190" t="s">
        <v>38</v>
      </c>
      <c r="BY121" s="1191" t="s">
        <v>38</v>
      </c>
      <c r="BZ121" s="1254">
        <v>0</v>
      </c>
      <c r="CA121" s="1254">
        <v>0</v>
      </c>
      <c r="CB121" s="1190" t="s">
        <v>38</v>
      </c>
      <c r="CC121" s="1191" t="s">
        <v>38</v>
      </c>
      <c r="CD121" s="1208" t="s">
        <v>38</v>
      </c>
      <c r="CE121" s="1209" t="s">
        <v>38</v>
      </c>
      <c r="CF121" s="1237" t="s">
        <v>38</v>
      </c>
      <c r="CG121" s="1203" t="s">
        <v>38</v>
      </c>
      <c r="CH121" s="1236" t="s">
        <v>38</v>
      </c>
      <c r="CI121" s="1236" t="s">
        <v>38</v>
      </c>
      <c r="CJ121" s="1190" t="s">
        <v>38</v>
      </c>
      <c r="CK121" s="1191" t="s">
        <v>38</v>
      </c>
      <c r="CL121" s="1254">
        <f t="shared" si="73"/>
        <v>319.29921259842519</v>
      </c>
      <c r="CM121" s="1254">
        <f t="shared" si="74"/>
        <v>296</v>
      </c>
      <c r="CN121" s="1190" t="s">
        <v>38</v>
      </c>
      <c r="CO121" s="1191" t="s">
        <v>38</v>
      </c>
      <c r="CP121" s="1254">
        <f t="shared" si="75"/>
        <v>319.29921259842519</v>
      </c>
      <c r="CQ121" s="1254">
        <f t="shared" si="76"/>
        <v>296</v>
      </c>
      <c r="CR121" s="1190" t="s">
        <v>38</v>
      </c>
      <c r="CS121" s="1191" t="s">
        <v>38</v>
      </c>
      <c r="CT121" s="1254">
        <f t="shared" si="77"/>
        <v>0</v>
      </c>
      <c r="CU121" s="1254">
        <f t="shared" si="78"/>
        <v>0</v>
      </c>
      <c r="CV121" s="1190" t="s">
        <v>38</v>
      </c>
      <c r="CW121" s="1191" t="s">
        <v>38</v>
      </c>
      <c r="CX121" s="1208" t="s">
        <v>38</v>
      </c>
      <c r="CY121" s="1209" t="s">
        <v>38</v>
      </c>
      <c r="CZ121" s="1238" t="s">
        <v>38</v>
      </c>
      <c r="DA121" s="1239" t="s">
        <v>38</v>
      </c>
      <c r="DB121" s="1210" t="s">
        <v>38</v>
      </c>
      <c r="DC121" s="1211" t="s">
        <v>38</v>
      </c>
      <c r="DD121" s="1196">
        <f t="shared" si="79"/>
        <v>-23.299212598425186</v>
      </c>
      <c r="DE121" s="1212">
        <f t="shared" si="80"/>
        <v>-7.29698404478311E-2</v>
      </c>
      <c r="DF121" s="1190" t="s">
        <v>38</v>
      </c>
      <c r="DG121" s="1211" t="s">
        <v>38</v>
      </c>
      <c r="DH121" s="1196">
        <f t="shared" si="81"/>
        <v>-23.299212598425186</v>
      </c>
      <c r="DI121" s="1212">
        <f t="shared" si="82"/>
        <v>-7.29698404478311E-2</v>
      </c>
      <c r="DJ121" s="1190" t="s">
        <v>38</v>
      </c>
      <c r="DK121" s="1191" t="s">
        <v>38</v>
      </c>
      <c r="DL121" s="1196">
        <f t="shared" si="83"/>
        <v>0</v>
      </c>
      <c r="DM121" s="1212">
        <v>0</v>
      </c>
      <c r="DN121" s="1190" t="s">
        <v>38</v>
      </c>
      <c r="DO121" s="1213" t="s">
        <v>38</v>
      </c>
      <c r="DP121" s="1299" t="s">
        <v>38</v>
      </c>
      <c r="DQ121" s="1263" t="s">
        <v>38</v>
      </c>
    </row>
    <row r="122" spans="1:121" s="1240" customFormat="1" ht="15.75" thickBot="1" x14ac:dyDescent="0.3">
      <c r="A122" s="1243"/>
      <c r="B122" s="1244" t="s">
        <v>101</v>
      </c>
      <c r="C122" s="1245"/>
      <c r="D122" s="1218" t="s">
        <v>38</v>
      </c>
      <c r="E122" s="1219" t="s">
        <v>38</v>
      </c>
      <c r="F122" s="1220" t="s">
        <v>38</v>
      </c>
      <c r="G122" s="1220" t="s">
        <v>38</v>
      </c>
      <c r="H122" s="1194" t="s">
        <v>38</v>
      </c>
      <c r="I122" s="1195" t="s">
        <v>38</v>
      </c>
      <c r="J122" s="1259">
        <f t="shared" si="90"/>
        <v>5394</v>
      </c>
      <c r="K122" s="1259">
        <f t="shared" si="91"/>
        <v>5463</v>
      </c>
      <c r="L122" s="1194" t="s">
        <v>38</v>
      </c>
      <c r="M122" s="1195" t="s">
        <v>38</v>
      </c>
      <c r="N122" s="1298">
        <v>5394</v>
      </c>
      <c r="O122" s="1288">
        <v>5463</v>
      </c>
      <c r="P122" s="1222" t="s">
        <v>38</v>
      </c>
      <c r="Q122" s="1195" t="s">
        <v>38</v>
      </c>
      <c r="R122" s="1255">
        <v>0</v>
      </c>
      <c r="S122" s="1288">
        <v>0</v>
      </c>
      <c r="T122" s="1222" t="s">
        <v>38</v>
      </c>
      <c r="U122" s="1195" t="s">
        <v>38</v>
      </c>
      <c r="V122" s="1223" t="s">
        <v>38</v>
      </c>
      <c r="W122" s="1224" t="s">
        <v>38</v>
      </c>
      <c r="X122" s="1225" t="s">
        <v>38</v>
      </c>
      <c r="Y122" s="1219" t="s">
        <v>38</v>
      </c>
      <c r="Z122" s="1219" t="s">
        <v>38</v>
      </c>
      <c r="AA122" s="1219" t="s">
        <v>38</v>
      </c>
      <c r="AB122" s="1219" t="s">
        <v>38</v>
      </c>
      <c r="AC122" s="1219" t="s">
        <v>38</v>
      </c>
      <c r="AD122" s="1255">
        <f t="shared" si="98"/>
        <v>5394</v>
      </c>
      <c r="AE122" s="1255">
        <f t="shared" si="99"/>
        <v>5472</v>
      </c>
      <c r="AF122" s="1194" t="s">
        <v>38</v>
      </c>
      <c r="AG122" s="1195" t="s">
        <v>38</v>
      </c>
      <c r="AH122" s="1259">
        <v>5394</v>
      </c>
      <c r="AI122" s="1255">
        <v>5472</v>
      </c>
      <c r="AJ122" s="1194" t="s">
        <v>38</v>
      </c>
      <c r="AK122" s="1195" t="s">
        <v>38</v>
      </c>
      <c r="AL122" s="1255">
        <v>0</v>
      </c>
      <c r="AM122" s="1255">
        <v>0</v>
      </c>
      <c r="AN122" s="1194" t="s">
        <v>38</v>
      </c>
      <c r="AO122" s="1195" t="s">
        <v>38</v>
      </c>
      <c r="AP122" s="1226" t="s">
        <v>38</v>
      </c>
      <c r="AQ122" s="1227" t="s">
        <v>38</v>
      </c>
      <c r="AR122" s="1225" t="s">
        <v>38</v>
      </c>
      <c r="AS122" s="1219" t="s">
        <v>38</v>
      </c>
      <c r="AT122" s="1219" t="s">
        <v>38</v>
      </c>
      <c r="AU122" s="1219" t="s">
        <v>38</v>
      </c>
      <c r="AV122" s="1219" t="s">
        <v>38</v>
      </c>
      <c r="AW122" s="1219" t="s">
        <v>38</v>
      </c>
      <c r="AX122" s="1255">
        <f t="shared" si="100"/>
        <v>5394</v>
      </c>
      <c r="AY122" s="1255">
        <f t="shared" si="101"/>
        <v>5332</v>
      </c>
      <c r="AZ122" s="1194" t="s">
        <v>38</v>
      </c>
      <c r="BA122" s="1195" t="s">
        <v>38</v>
      </c>
      <c r="BB122" s="1259">
        <f>AH122</f>
        <v>5394</v>
      </c>
      <c r="BC122" s="1255">
        <v>5332</v>
      </c>
      <c r="BD122" s="1194" t="s">
        <v>38</v>
      </c>
      <c r="BE122" s="1195" t="s">
        <v>38</v>
      </c>
      <c r="BF122" s="1255">
        <v>0</v>
      </c>
      <c r="BG122" s="1255">
        <v>0</v>
      </c>
      <c r="BH122" s="1194" t="s">
        <v>38</v>
      </c>
      <c r="BI122" s="1195" t="s">
        <v>38</v>
      </c>
      <c r="BJ122" s="1228" t="s">
        <v>38</v>
      </c>
      <c r="BK122" s="1227" t="s">
        <v>38</v>
      </c>
      <c r="BL122" s="1225" t="s">
        <v>38</v>
      </c>
      <c r="BM122" s="1219" t="s">
        <v>38</v>
      </c>
      <c r="BN122" s="1246" t="s">
        <v>38</v>
      </c>
      <c r="BO122" s="1194" t="s">
        <v>38</v>
      </c>
      <c r="BP122" s="1194" t="s">
        <v>38</v>
      </c>
      <c r="BQ122" s="1194" t="s">
        <v>38</v>
      </c>
      <c r="BR122" s="1255">
        <f t="shared" si="102"/>
        <v>5394</v>
      </c>
      <c r="BS122" s="1255">
        <f t="shared" si="103"/>
        <v>5357</v>
      </c>
      <c r="BT122" s="1194" t="s">
        <v>38</v>
      </c>
      <c r="BU122" s="1195" t="s">
        <v>38</v>
      </c>
      <c r="BV122" s="1259">
        <f>BB122</f>
        <v>5394</v>
      </c>
      <c r="BW122" s="1255">
        <v>5357</v>
      </c>
      <c r="BX122" s="1194" t="s">
        <v>38</v>
      </c>
      <c r="BY122" s="1195" t="s">
        <v>38</v>
      </c>
      <c r="BZ122" s="1255">
        <v>0</v>
      </c>
      <c r="CA122" s="1255">
        <v>0</v>
      </c>
      <c r="CB122" s="1194" t="s">
        <v>38</v>
      </c>
      <c r="CC122" s="1195" t="s">
        <v>38</v>
      </c>
      <c r="CD122" s="1228" t="s">
        <v>38</v>
      </c>
      <c r="CE122" s="1227" t="s">
        <v>38</v>
      </c>
      <c r="CF122" s="1247" t="s">
        <v>38</v>
      </c>
      <c r="CG122" s="1219" t="s">
        <v>38</v>
      </c>
      <c r="CH122" s="1246" t="s">
        <v>38</v>
      </c>
      <c r="CI122" s="1246" t="s">
        <v>38</v>
      </c>
      <c r="CJ122" s="1194" t="s">
        <v>38</v>
      </c>
      <c r="CK122" s="1195" t="s">
        <v>38</v>
      </c>
      <c r="CL122" s="1255">
        <f t="shared" si="73"/>
        <v>21576</v>
      </c>
      <c r="CM122" s="1255">
        <f t="shared" si="74"/>
        <v>21624</v>
      </c>
      <c r="CN122" s="1194" t="s">
        <v>38</v>
      </c>
      <c r="CO122" s="1195" t="s">
        <v>38</v>
      </c>
      <c r="CP122" s="1255">
        <f t="shared" si="75"/>
        <v>21576</v>
      </c>
      <c r="CQ122" s="1255">
        <f t="shared" si="76"/>
        <v>21624</v>
      </c>
      <c r="CR122" s="1194" t="s">
        <v>38</v>
      </c>
      <c r="CS122" s="1195" t="s">
        <v>38</v>
      </c>
      <c r="CT122" s="1255">
        <f t="shared" si="77"/>
        <v>0</v>
      </c>
      <c r="CU122" s="1255">
        <f t="shared" si="78"/>
        <v>0</v>
      </c>
      <c r="CV122" s="1194" t="s">
        <v>38</v>
      </c>
      <c r="CW122" s="1195" t="s">
        <v>38</v>
      </c>
      <c r="CX122" s="1228" t="s">
        <v>38</v>
      </c>
      <c r="CY122" s="1227" t="s">
        <v>38</v>
      </c>
      <c r="CZ122" s="1248" t="s">
        <v>38</v>
      </c>
      <c r="DA122" s="1249" t="s">
        <v>38</v>
      </c>
      <c r="DB122" s="1229" t="s">
        <v>38</v>
      </c>
      <c r="DC122" s="1230" t="s">
        <v>38</v>
      </c>
      <c r="DD122" s="1221">
        <f t="shared" si="79"/>
        <v>48</v>
      </c>
      <c r="DE122" s="1231">
        <f t="shared" si="80"/>
        <v>2.2246941045606229E-3</v>
      </c>
      <c r="DF122" s="1194" t="s">
        <v>38</v>
      </c>
      <c r="DG122" s="1230" t="s">
        <v>38</v>
      </c>
      <c r="DH122" s="1221">
        <f t="shared" si="81"/>
        <v>48</v>
      </c>
      <c r="DI122" s="1231">
        <f t="shared" si="82"/>
        <v>2.2246941045606229E-3</v>
      </c>
      <c r="DJ122" s="1194" t="s">
        <v>38</v>
      </c>
      <c r="DK122" s="1195" t="s">
        <v>38</v>
      </c>
      <c r="DL122" s="1221">
        <f t="shared" si="83"/>
        <v>0</v>
      </c>
      <c r="DM122" s="1231">
        <v>0</v>
      </c>
      <c r="DN122" s="1194" t="s">
        <v>38</v>
      </c>
      <c r="DO122" s="1232" t="s">
        <v>38</v>
      </c>
      <c r="DP122" s="1250" t="s">
        <v>38</v>
      </c>
      <c r="DQ122" s="1251" t="s">
        <v>38</v>
      </c>
    </row>
    <row r="123" spans="1:121" x14ac:dyDescent="0.25">
      <c r="B123" s="578" t="s">
        <v>81</v>
      </c>
      <c r="D123" s="11"/>
      <c r="E123" s="11"/>
      <c r="I123" s="576"/>
      <c r="J123" s="576"/>
      <c r="K123" s="576"/>
      <c r="L123" s="576"/>
      <c r="M123" s="576"/>
      <c r="N123" s="576"/>
      <c r="P123" s="576"/>
      <c r="Q123" s="576"/>
      <c r="R123" s="576"/>
      <c r="S123" s="576"/>
      <c r="T123" s="576"/>
      <c r="V123" s="576"/>
      <c r="W123" s="576"/>
      <c r="X123" s="10"/>
      <c r="Y123" s="10"/>
      <c r="Z123" s="576"/>
      <c r="AA123" s="576"/>
      <c r="AB123" s="576"/>
      <c r="AC123" s="576"/>
      <c r="AD123" s="576"/>
      <c r="AE123" s="576"/>
      <c r="AF123" s="576"/>
      <c r="AG123" s="576"/>
      <c r="AJ123" s="576"/>
      <c r="AK123" s="576"/>
      <c r="AL123" s="576"/>
      <c r="AM123" s="576"/>
      <c r="AN123" s="576"/>
      <c r="AP123" s="576"/>
      <c r="AQ123" s="576"/>
      <c r="AR123" s="576"/>
      <c r="AS123" s="576"/>
      <c r="AT123" s="576"/>
      <c r="AU123" s="576"/>
      <c r="AV123" s="576"/>
      <c r="AW123" s="576"/>
      <c r="AX123" s="576"/>
      <c r="AY123" s="576"/>
      <c r="AZ123" s="576"/>
      <c r="BA123" s="576"/>
      <c r="BB123" s="987"/>
      <c r="BC123" s="757"/>
      <c r="BE123" s="576"/>
      <c r="BF123" s="576"/>
      <c r="BG123" s="576"/>
      <c r="BH123" s="576"/>
      <c r="BJ123" s="576"/>
      <c r="BK123" s="840"/>
      <c r="BL123" s="576"/>
      <c r="BM123" s="576"/>
      <c r="BN123" s="576"/>
      <c r="BO123" s="576"/>
      <c r="BP123" s="576"/>
      <c r="BQ123" s="576"/>
      <c r="BR123" s="576"/>
      <c r="BS123" s="576"/>
      <c r="BT123" s="576"/>
      <c r="BU123" s="576"/>
      <c r="BV123" s="987"/>
      <c r="BW123" s="756"/>
      <c r="BX123" s="576"/>
      <c r="BY123" s="576"/>
      <c r="BZ123" s="576"/>
      <c r="CA123" s="764"/>
      <c r="CB123" s="576"/>
      <c r="CC123" s="576"/>
      <c r="CD123" s="576"/>
      <c r="CE123" s="576"/>
      <c r="CH123" s="576"/>
      <c r="CI123" s="576"/>
      <c r="CJ123" s="576"/>
      <c r="CK123" s="576"/>
      <c r="CL123" s="576"/>
      <c r="CM123" s="576"/>
      <c r="CN123" s="576"/>
      <c r="CO123" s="576"/>
      <c r="CQ123" s="576"/>
    </row>
    <row r="124" spans="1:121" x14ac:dyDescent="0.25">
      <c r="B124" s="579" t="s">
        <v>82</v>
      </c>
      <c r="C124" s="580">
        <f>CT15</f>
        <v>23797</v>
      </c>
      <c r="D124" s="581" t="s">
        <v>83</v>
      </c>
      <c r="E124" s="11"/>
      <c r="I124" s="576"/>
      <c r="J124" s="576"/>
      <c r="K124" s="576"/>
      <c r="L124" s="576"/>
      <c r="M124" s="576"/>
      <c r="N124" s="576"/>
      <c r="P124" s="576"/>
      <c r="Q124" s="576"/>
      <c r="R124" s="576"/>
      <c r="S124" s="576"/>
      <c r="T124" s="576"/>
      <c r="V124" s="576"/>
      <c r="W124" s="576"/>
      <c r="X124" s="10"/>
      <c r="Y124" s="10"/>
      <c r="Z124" s="576"/>
      <c r="AA124" s="576"/>
      <c r="AB124" s="576"/>
      <c r="AC124" s="576"/>
      <c r="AD124" s="861">
        <v>4875</v>
      </c>
      <c r="AE124" s="862">
        <v>3948</v>
      </c>
      <c r="AF124" s="576"/>
      <c r="AG124" s="576"/>
      <c r="AJ124" s="576"/>
      <c r="AK124" s="576"/>
      <c r="AL124" s="576"/>
      <c r="AM124" s="576"/>
      <c r="AN124" s="576"/>
      <c r="AP124" s="576"/>
      <c r="AQ124" s="576"/>
      <c r="AR124" s="576"/>
      <c r="AS124" s="576"/>
      <c r="AT124" s="576"/>
      <c r="AU124" s="576"/>
      <c r="AV124" s="576"/>
      <c r="AW124" s="576"/>
      <c r="AX124" s="576"/>
      <c r="AY124" s="576"/>
      <c r="AZ124" s="576"/>
      <c r="BA124" s="576"/>
      <c r="BE124" s="576"/>
      <c r="BF124" s="576"/>
      <c r="BG124" s="576"/>
      <c r="BH124" s="576"/>
      <c r="BJ124" s="576"/>
      <c r="BK124" s="840"/>
      <c r="BL124" s="576"/>
      <c r="BM124" s="576"/>
      <c r="BN124" s="576"/>
      <c r="BO124" s="576"/>
      <c r="BP124" s="576"/>
      <c r="BQ124" s="576"/>
      <c r="BR124" s="576"/>
      <c r="BS124" s="576"/>
      <c r="BT124" s="576"/>
      <c r="BU124" s="576"/>
      <c r="BW124" s="764"/>
      <c r="BX124" s="576"/>
      <c r="BY124" s="576"/>
      <c r="BZ124" s="576"/>
      <c r="CA124" s="764"/>
      <c r="CB124" s="576"/>
      <c r="CC124" s="576"/>
      <c r="CD124" s="576"/>
      <c r="CE124" s="576"/>
      <c r="CH124" s="576"/>
      <c r="CI124" s="576"/>
      <c r="CJ124" s="576"/>
      <c r="CK124" s="576"/>
      <c r="CL124" s="576"/>
      <c r="CM124" s="576"/>
      <c r="CN124" s="576"/>
      <c r="CO124" s="576"/>
    </row>
    <row r="125" spans="1:121" x14ac:dyDescent="0.25">
      <c r="B125" s="579" t="s">
        <v>84</v>
      </c>
      <c r="C125" s="580">
        <f>CT68+CT44+CT41</f>
        <v>47091</v>
      </c>
      <c r="D125" s="581" t="s">
        <v>83</v>
      </c>
      <c r="E125" s="11"/>
      <c r="I125" s="576"/>
      <c r="J125" s="576"/>
      <c r="K125" s="576"/>
      <c r="L125" s="576"/>
      <c r="M125" s="576"/>
      <c r="N125" s="576"/>
      <c r="P125" s="576"/>
      <c r="Q125" s="576"/>
      <c r="R125" s="576"/>
      <c r="S125" s="582"/>
      <c r="T125" s="576"/>
      <c r="V125" s="576"/>
      <c r="W125" s="576"/>
      <c r="X125" s="10"/>
      <c r="Y125" s="10"/>
      <c r="Z125" s="576"/>
      <c r="AA125" s="576"/>
      <c r="AB125" s="576"/>
      <c r="AC125" s="576"/>
      <c r="AD125" s="576">
        <f>AD124+AD69</f>
        <v>5127</v>
      </c>
      <c r="AE125" s="576">
        <f>AE124+AE69</f>
        <v>5372.085896671877</v>
      </c>
      <c r="AF125" s="576"/>
      <c r="AG125" s="576"/>
      <c r="AJ125" s="576"/>
      <c r="AK125" s="576"/>
      <c r="AL125" s="576"/>
      <c r="AM125" s="576"/>
      <c r="AN125" s="576"/>
      <c r="AP125" s="576"/>
      <c r="AQ125" s="576"/>
      <c r="AR125" s="576"/>
      <c r="AS125" s="576"/>
      <c r="AT125" s="576"/>
      <c r="AU125" s="576"/>
      <c r="AV125" s="576"/>
      <c r="AW125" s="576"/>
      <c r="AX125" s="576"/>
      <c r="AY125" s="576"/>
      <c r="AZ125" s="576"/>
      <c r="BA125" s="576"/>
      <c r="BE125" s="576"/>
      <c r="BF125" s="576"/>
      <c r="BG125" s="576"/>
      <c r="BH125" s="576"/>
      <c r="BJ125" s="576"/>
      <c r="BK125" s="840"/>
      <c r="BL125" s="576"/>
      <c r="BM125" s="576"/>
      <c r="BN125" s="576"/>
      <c r="BO125" s="576"/>
      <c r="BP125" s="576"/>
      <c r="BQ125" s="576"/>
      <c r="BR125" s="576"/>
      <c r="BS125" s="576"/>
      <c r="BT125" s="576"/>
      <c r="BU125" s="576"/>
      <c r="BW125" s="764"/>
      <c r="BX125" s="576"/>
      <c r="BY125" s="576"/>
      <c r="BZ125" s="576"/>
      <c r="CA125" s="764"/>
      <c r="CB125" s="576"/>
      <c r="CC125" s="576"/>
      <c r="CD125" s="576"/>
      <c r="CE125" s="576"/>
      <c r="CH125" s="576"/>
      <c r="CI125" s="576"/>
      <c r="CJ125" s="576"/>
      <c r="CK125" s="576"/>
      <c r="CL125" s="576"/>
      <c r="CM125" s="576"/>
      <c r="CN125" s="576"/>
      <c r="CO125" s="576"/>
    </row>
    <row r="126" spans="1:121" x14ac:dyDescent="0.25">
      <c r="B126" s="577"/>
      <c r="D126" s="11"/>
      <c r="E126" s="11"/>
      <c r="I126" s="576"/>
      <c r="J126" s="576"/>
      <c r="K126" s="576"/>
      <c r="L126" s="576"/>
      <c r="M126" s="576"/>
      <c r="N126" s="576"/>
      <c r="P126" s="576"/>
      <c r="Q126" s="576"/>
      <c r="R126" s="576"/>
      <c r="S126" s="576"/>
      <c r="T126" s="576"/>
      <c r="V126" s="576"/>
      <c r="W126" s="576"/>
      <c r="X126" s="10"/>
      <c r="Y126" s="10"/>
      <c r="Z126" s="576"/>
      <c r="AA126" s="576"/>
      <c r="AB126" s="576"/>
      <c r="AC126" s="576"/>
      <c r="AD126" s="576"/>
      <c r="AE126" s="576"/>
      <c r="AF126" s="576"/>
      <c r="AG126" s="576"/>
      <c r="AJ126" s="576"/>
      <c r="AK126" s="576"/>
      <c r="AL126" s="576"/>
      <c r="AM126" s="576"/>
      <c r="AN126" s="576"/>
      <c r="AP126" s="576"/>
      <c r="AQ126" s="576"/>
      <c r="AR126" s="576"/>
      <c r="AS126" s="576"/>
      <c r="AT126" s="576"/>
      <c r="AU126" s="576"/>
      <c r="AV126" s="576"/>
      <c r="AW126" s="576"/>
      <c r="AX126" s="576"/>
      <c r="AY126" s="576"/>
      <c r="AZ126" s="576"/>
      <c r="BA126" s="576"/>
      <c r="BE126" s="576"/>
      <c r="BF126" s="576"/>
      <c r="BG126" s="576"/>
      <c r="BH126" s="576"/>
      <c r="BJ126" s="576"/>
      <c r="BK126" s="840"/>
      <c r="BL126" s="576"/>
      <c r="BM126" s="576"/>
      <c r="BN126" s="576"/>
      <c r="BO126" s="576"/>
      <c r="BP126" s="576"/>
      <c r="BQ126" s="576"/>
      <c r="BR126" s="576"/>
      <c r="BS126" s="576"/>
      <c r="BT126" s="576"/>
      <c r="BU126" s="576"/>
      <c r="BW126" s="764"/>
      <c r="BX126" s="576"/>
      <c r="BY126" s="576"/>
      <c r="BZ126" s="576"/>
      <c r="CA126" s="764"/>
      <c r="CB126" s="576"/>
      <c r="CC126" s="576"/>
      <c r="CD126" s="576"/>
      <c r="CE126" s="576"/>
      <c r="CH126" s="576"/>
      <c r="CI126" s="576"/>
      <c r="CJ126" s="576"/>
      <c r="CK126" s="576"/>
      <c r="CL126" s="576"/>
      <c r="CM126" s="576"/>
      <c r="CN126" s="576"/>
      <c r="CO126" s="576"/>
    </row>
    <row r="127" spans="1:121" ht="34.9" customHeight="1" x14ac:dyDescent="0.25">
      <c r="A127" s="583"/>
      <c r="B127" s="720" t="s">
        <v>85</v>
      </c>
      <c r="C127" s="720"/>
      <c r="D127" s="720"/>
      <c r="E127" s="720"/>
      <c r="F127" s="720"/>
      <c r="G127" s="720"/>
      <c r="H127" s="720"/>
      <c r="I127" s="720"/>
      <c r="J127" s="584"/>
      <c r="K127" s="585"/>
      <c r="L127" s="584"/>
      <c r="M127" s="584"/>
      <c r="N127" s="584"/>
      <c r="O127" s="584"/>
      <c r="P127" s="584"/>
      <c r="Q127" s="584"/>
      <c r="R127" s="584"/>
      <c r="S127" s="584"/>
      <c r="T127" s="584"/>
      <c r="U127" s="584"/>
      <c r="V127" s="584"/>
      <c r="W127" s="584"/>
      <c r="X127" s="584"/>
      <c r="Y127" s="584"/>
      <c r="Z127" s="584"/>
      <c r="AA127" s="584"/>
      <c r="AB127" s="584"/>
      <c r="AC127" s="584"/>
      <c r="AD127" s="585"/>
      <c r="AE127" s="585"/>
      <c r="AF127" s="584"/>
      <c r="AG127" s="584"/>
      <c r="AH127" s="585"/>
      <c r="AI127" s="768"/>
      <c r="AJ127" s="584"/>
      <c r="AK127" s="584"/>
      <c r="AL127" s="584"/>
      <c r="AM127" s="584"/>
      <c r="AN127" s="584"/>
      <c r="AO127" s="584"/>
      <c r="AP127" s="584"/>
      <c r="AQ127" s="584"/>
      <c r="AR127" s="584"/>
      <c r="AS127" s="584"/>
      <c r="AT127" s="584"/>
      <c r="AU127" s="584"/>
      <c r="AV127" s="584"/>
      <c r="AW127" s="584"/>
      <c r="AX127" s="584"/>
      <c r="AY127" s="584"/>
      <c r="AZ127" s="584"/>
      <c r="BA127" s="584"/>
      <c r="BB127" s="584"/>
      <c r="BC127" s="584"/>
      <c r="BE127" s="584"/>
      <c r="BF127" s="584"/>
      <c r="BG127" s="584"/>
      <c r="BH127" s="584"/>
      <c r="BI127" s="584"/>
      <c r="BJ127" s="584"/>
      <c r="BK127" s="841"/>
      <c r="BL127" s="584"/>
      <c r="BM127" s="584"/>
      <c r="BN127" s="584"/>
      <c r="BO127" s="584"/>
      <c r="BP127" s="584"/>
      <c r="BQ127" s="584"/>
      <c r="BR127" s="584"/>
      <c r="BS127" s="584"/>
      <c r="BT127" s="584"/>
      <c r="BU127" s="584"/>
      <c r="BV127" s="584"/>
      <c r="BW127" s="584"/>
      <c r="BX127" s="584"/>
      <c r="BY127" s="584"/>
      <c r="BZ127" s="584"/>
      <c r="CA127" s="584"/>
      <c r="CB127" s="584"/>
      <c r="CC127" s="584"/>
      <c r="CD127" s="584"/>
      <c r="CE127" s="584"/>
      <c r="CF127" s="586"/>
      <c r="CG127" s="586"/>
      <c r="CH127" s="584"/>
      <c r="CI127" s="584"/>
      <c r="CJ127" s="584"/>
      <c r="CK127" s="584"/>
      <c r="CL127" s="584"/>
      <c r="CM127" s="584"/>
      <c r="CN127" s="584"/>
      <c r="CO127" s="584"/>
      <c r="CP127" s="584"/>
      <c r="CQ127" s="584"/>
      <c r="CR127" s="584"/>
      <c r="CS127" s="584"/>
      <c r="CT127" s="584"/>
      <c r="CU127" s="584"/>
      <c r="CV127" s="584"/>
      <c r="CW127" s="584"/>
      <c r="CX127" s="584"/>
      <c r="CY127" s="584"/>
      <c r="CZ127" s="592"/>
      <c r="DA127" s="587"/>
      <c r="DB127" s="584"/>
      <c r="DC127" s="584"/>
      <c r="DD127" s="584"/>
      <c r="DE127" s="588"/>
      <c r="DF127" s="589"/>
      <c r="DG127" s="589"/>
      <c r="DH127" s="584"/>
      <c r="DI127" s="584"/>
      <c r="DJ127" s="584"/>
      <c r="DK127" s="584"/>
      <c r="DL127" s="584"/>
      <c r="DM127" s="584"/>
      <c r="DN127" s="584"/>
      <c r="DO127" s="584"/>
      <c r="DP127" s="584"/>
      <c r="DQ127" s="584"/>
    </row>
    <row r="128" spans="1:121" ht="27.6" customHeight="1" x14ac:dyDescent="0.25">
      <c r="A128" s="583"/>
      <c r="B128" s="584" t="s">
        <v>86</v>
      </c>
      <c r="C128" s="584"/>
      <c r="D128" s="584"/>
      <c r="E128" s="584"/>
      <c r="F128" s="584"/>
      <c r="G128" s="584"/>
      <c r="H128" s="584"/>
      <c r="I128" s="584"/>
      <c r="J128" s="584"/>
      <c r="K128" s="584"/>
      <c r="L128" s="584"/>
      <c r="M128" s="584"/>
      <c r="N128" s="584"/>
      <c r="O128" s="584"/>
      <c r="P128" s="584"/>
      <c r="Q128" s="584"/>
      <c r="R128" s="584"/>
      <c r="S128" s="584"/>
      <c r="T128" s="584"/>
      <c r="U128" s="584"/>
      <c r="V128" s="584"/>
      <c r="W128" s="584"/>
      <c r="X128" s="584"/>
      <c r="Y128" s="584"/>
      <c r="Z128" s="584"/>
      <c r="AA128" s="584"/>
      <c r="AB128" s="584"/>
      <c r="AC128" s="584"/>
      <c r="AD128" s="584"/>
      <c r="AE128" s="584"/>
      <c r="AF128" s="584"/>
      <c r="AG128" s="584"/>
      <c r="AH128" s="584"/>
      <c r="AI128" s="584"/>
      <c r="AJ128" s="584"/>
      <c r="AK128" s="584"/>
      <c r="AL128" s="584"/>
      <c r="AM128" s="584"/>
      <c r="AN128" s="584"/>
      <c r="AO128" s="584"/>
      <c r="AP128" s="584"/>
      <c r="AQ128" s="584"/>
      <c r="AR128" s="584"/>
      <c r="AS128" s="584"/>
      <c r="AT128" s="584"/>
      <c r="AU128" s="584"/>
      <c r="AV128" s="584"/>
      <c r="AW128" s="584"/>
      <c r="AX128" s="584"/>
      <c r="AY128" s="584"/>
      <c r="AZ128" s="584"/>
      <c r="BA128" s="584"/>
      <c r="BB128" s="584"/>
      <c r="BC128" s="584"/>
      <c r="BD128" s="584"/>
      <c r="BE128" s="584"/>
      <c r="BF128" s="584"/>
      <c r="BG128" s="584"/>
      <c r="BH128" s="584"/>
      <c r="BI128" s="584"/>
      <c r="BJ128" s="584"/>
      <c r="BK128" s="841"/>
      <c r="BL128" s="584"/>
      <c r="BM128" s="584"/>
      <c r="BN128" s="584"/>
      <c r="BO128" s="584"/>
      <c r="BP128" s="584"/>
      <c r="BQ128" s="584"/>
      <c r="BR128" s="584"/>
      <c r="BS128" s="584"/>
      <c r="BT128" s="584"/>
      <c r="BU128" s="584"/>
      <c r="BV128" s="584"/>
      <c r="BW128" s="584"/>
      <c r="BX128" s="584"/>
      <c r="BY128" s="584"/>
      <c r="BZ128" s="584"/>
      <c r="CA128" s="584"/>
      <c r="CB128" s="584"/>
      <c r="CC128" s="584"/>
      <c r="CD128" s="584"/>
      <c r="CE128" s="584"/>
      <c r="CF128" s="586"/>
      <c r="CG128" s="586"/>
      <c r="CH128" s="584"/>
      <c r="CI128" s="584"/>
      <c r="CJ128" s="584"/>
      <c r="CK128" s="584"/>
      <c r="CL128" s="584"/>
      <c r="CM128" s="584"/>
      <c r="CN128" s="584"/>
      <c r="CO128" s="584"/>
      <c r="CP128" s="584"/>
      <c r="CQ128" s="584"/>
      <c r="CR128" s="584"/>
      <c r="CS128" s="584"/>
      <c r="CT128" s="584"/>
      <c r="CU128" s="584"/>
      <c r="CV128" s="584"/>
      <c r="CW128" s="584"/>
      <c r="CX128" s="584"/>
      <c r="CY128" s="584"/>
      <c r="CZ128" s="592"/>
      <c r="DA128" s="587"/>
      <c r="DB128" s="584"/>
      <c r="DC128" s="584"/>
      <c r="DD128" s="584"/>
      <c r="DE128" s="588"/>
      <c r="DF128" s="589"/>
      <c r="DG128" s="589"/>
      <c r="DH128" s="584"/>
      <c r="DI128" s="584"/>
      <c r="DJ128" s="584"/>
      <c r="DK128" s="584"/>
      <c r="DL128" s="584"/>
      <c r="DM128" s="584"/>
      <c r="DN128" s="584"/>
      <c r="DO128" s="584"/>
      <c r="DP128" s="584"/>
      <c r="DQ128" s="584"/>
    </row>
    <row r="129" spans="1:121" x14ac:dyDescent="0.25">
      <c r="A129" s="583"/>
      <c r="B129" s="584"/>
      <c r="C129" s="584"/>
      <c r="D129" s="584"/>
      <c r="E129" s="584"/>
      <c r="F129" s="584"/>
      <c r="G129" s="584"/>
      <c r="H129" s="584"/>
      <c r="I129" s="584"/>
      <c r="J129" s="584"/>
      <c r="K129" s="584"/>
      <c r="L129" s="584"/>
      <c r="M129" s="584"/>
      <c r="N129" s="584"/>
      <c r="O129" s="584"/>
      <c r="P129" s="584"/>
      <c r="Q129" s="584"/>
      <c r="R129" s="584"/>
      <c r="S129" s="584"/>
      <c r="T129" s="584"/>
      <c r="U129" s="584"/>
      <c r="V129" s="584"/>
      <c r="W129" s="584"/>
      <c r="X129" s="584"/>
      <c r="Y129" s="584"/>
      <c r="Z129" s="584"/>
      <c r="AA129" s="584"/>
      <c r="AB129" s="584"/>
      <c r="AC129" s="584"/>
      <c r="AD129" s="584"/>
      <c r="AE129" s="584"/>
      <c r="AF129" s="584"/>
      <c r="AG129" s="584"/>
      <c r="AH129" s="584"/>
      <c r="AI129" s="584"/>
      <c r="AJ129" s="584"/>
      <c r="AK129" s="584"/>
      <c r="AL129" s="584"/>
      <c r="AM129" s="584"/>
      <c r="AN129" s="584"/>
      <c r="AO129" s="584"/>
      <c r="AP129" s="584"/>
      <c r="AQ129" s="584"/>
      <c r="AR129" s="584"/>
      <c r="AS129" s="584"/>
      <c r="AT129" s="584"/>
      <c r="AU129" s="584"/>
      <c r="AV129" s="584"/>
      <c r="AW129" s="584"/>
      <c r="AX129" s="584"/>
      <c r="AY129" s="584"/>
      <c r="AZ129" s="584"/>
      <c r="BA129" s="584"/>
      <c r="BB129" s="584"/>
      <c r="BC129" s="584"/>
      <c r="BD129" s="584"/>
      <c r="BE129" s="584"/>
      <c r="BF129" s="584"/>
      <c r="BG129" s="584"/>
      <c r="BH129" s="584"/>
      <c r="BI129" s="584"/>
      <c r="BJ129" s="584"/>
      <c r="BK129" s="841"/>
      <c r="BL129" s="584"/>
      <c r="BM129" s="584"/>
      <c r="BN129" s="584"/>
      <c r="BO129" s="584"/>
      <c r="BP129" s="584"/>
      <c r="BQ129" s="584"/>
      <c r="BR129" s="584"/>
      <c r="BS129" s="584"/>
      <c r="BT129" s="584"/>
      <c r="BU129" s="584"/>
      <c r="BV129" s="584"/>
      <c r="BW129" s="584"/>
      <c r="BX129" s="584"/>
      <c r="BY129" s="584"/>
      <c r="BZ129" s="584"/>
      <c r="CA129" s="584"/>
      <c r="CB129" s="584"/>
      <c r="CC129" s="584"/>
      <c r="CD129" s="584"/>
      <c r="CE129" s="584"/>
      <c r="CF129" s="586"/>
      <c r="CG129" s="586"/>
      <c r="CH129" s="584"/>
      <c r="CI129" s="584"/>
      <c r="CJ129" s="584"/>
      <c r="CK129" s="584"/>
      <c r="CL129" s="584"/>
      <c r="CM129" s="584"/>
      <c r="CN129" s="584"/>
      <c r="CO129" s="584"/>
      <c r="CP129" s="584"/>
      <c r="CQ129" s="584"/>
      <c r="CR129" s="584"/>
      <c r="CS129" s="584"/>
      <c r="CT129" s="584"/>
      <c r="CU129" s="584"/>
      <c r="CV129" s="584"/>
      <c r="CW129" s="584"/>
      <c r="CX129" s="584"/>
      <c r="CY129" s="584"/>
      <c r="CZ129" s="592"/>
      <c r="DA129" s="587"/>
      <c r="DB129" s="584"/>
      <c r="DC129" s="584"/>
      <c r="DD129" s="584"/>
      <c r="DE129" s="588"/>
      <c r="DF129" s="589"/>
      <c r="DG129" s="589"/>
      <c r="DH129" s="584"/>
      <c r="DI129" s="584"/>
      <c r="DJ129" s="584"/>
      <c r="DK129" s="584"/>
      <c r="DL129" s="584"/>
      <c r="DM129" s="584"/>
      <c r="DN129" s="584"/>
      <c r="DO129" s="584"/>
      <c r="DP129" s="584"/>
      <c r="DQ129" s="584"/>
    </row>
    <row r="130" spans="1:121" x14ac:dyDescent="0.25">
      <c r="A130" s="583"/>
      <c r="B130" s="584" t="s">
        <v>87</v>
      </c>
      <c r="C130" s="584"/>
      <c r="D130" s="584"/>
      <c r="E130" s="584"/>
      <c r="F130" s="584"/>
      <c r="G130" s="584"/>
      <c r="H130" s="584"/>
      <c r="I130" s="584"/>
      <c r="J130" s="584"/>
      <c r="K130" s="584"/>
      <c r="L130" s="584"/>
      <c r="M130" s="584"/>
      <c r="N130" s="584"/>
      <c r="O130" s="584"/>
      <c r="P130" s="584"/>
      <c r="Q130" s="584"/>
      <c r="R130" s="584"/>
      <c r="S130" s="584"/>
      <c r="T130" s="584"/>
      <c r="U130" s="584"/>
      <c r="V130" s="584"/>
      <c r="W130" s="584"/>
      <c r="X130" s="584"/>
      <c r="Y130" s="584"/>
      <c r="Z130" s="584"/>
      <c r="AA130" s="584"/>
      <c r="AB130" s="584"/>
      <c r="AC130" s="584"/>
      <c r="AD130" s="584"/>
      <c r="AE130" s="584"/>
      <c r="AF130" s="584"/>
      <c r="AG130" s="584"/>
      <c r="AH130" s="584"/>
      <c r="AI130" s="584"/>
      <c r="AJ130" s="584"/>
      <c r="AK130" s="584"/>
      <c r="AL130" s="584"/>
      <c r="AM130" s="584"/>
      <c r="AN130" s="584"/>
      <c r="AO130" s="584"/>
      <c r="AP130" s="584"/>
      <c r="AQ130" s="584"/>
      <c r="AR130" s="584"/>
      <c r="AS130" s="584"/>
      <c r="AT130" s="584"/>
      <c r="AU130" s="584"/>
      <c r="AV130" s="584"/>
      <c r="AW130" s="584"/>
      <c r="AX130" s="584"/>
      <c r="AY130" s="584"/>
      <c r="AZ130" s="584"/>
      <c r="BA130" s="584"/>
      <c r="BB130" s="584"/>
      <c r="BC130" s="584"/>
      <c r="BD130" s="584"/>
      <c r="BE130" s="584"/>
      <c r="BF130" s="584"/>
      <c r="BG130" s="584"/>
      <c r="BH130" s="584"/>
      <c r="BI130" s="584"/>
      <c r="BJ130" s="584"/>
      <c r="BK130" s="841"/>
      <c r="BL130" s="584"/>
      <c r="BM130" s="584"/>
      <c r="BN130" s="584"/>
      <c r="BO130" s="584"/>
      <c r="BP130" s="584"/>
      <c r="BQ130" s="584"/>
      <c r="BR130" s="584"/>
      <c r="BS130" s="584"/>
      <c r="BT130" s="584"/>
      <c r="BU130" s="584"/>
      <c r="BV130" s="584"/>
      <c r="BW130" s="584"/>
      <c r="BX130" s="584"/>
      <c r="BY130" s="584"/>
      <c r="BZ130" s="584"/>
      <c r="CA130" s="584"/>
      <c r="CB130" s="584"/>
      <c r="CC130" s="584"/>
      <c r="CD130" s="584"/>
      <c r="CE130" s="584"/>
      <c r="CF130" s="586"/>
      <c r="CG130" s="586"/>
      <c r="CH130" s="584"/>
      <c r="CI130" s="584"/>
      <c r="CJ130" s="584"/>
      <c r="CK130" s="584"/>
      <c r="CL130" s="584"/>
      <c r="CM130" s="584"/>
      <c r="CN130" s="584"/>
      <c r="CO130" s="584"/>
      <c r="CP130" s="584"/>
      <c r="CQ130" s="584"/>
      <c r="CR130" s="584"/>
      <c r="CS130" s="584"/>
      <c r="CT130" s="584"/>
      <c r="CU130" s="584"/>
      <c r="CV130" s="584"/>
      <c r="CW130" s="584"/>
      <c r="CX130" s="584"/>
      <c r="CY130" s="584"/>
      <c r="CZ130" s="592"/>
      <c r="DA130" s="587"/>
      <c r="DB130" s="584"/>
      <c r="DC130" s="584"/>
      <c r="DD130" s="584"/>
      <c r="DE130" s="588"/>
      <c r="DF130" s="589"/>
      <c r="DG130" s="589"/>
      <c r="DH130" s="584"/>
      <c r="DI130" s="584"/>
      <c r="DJ130" s="584"/>
      <c r="DK130" s="584"/>
      <c r="DL130" s="584"/>
      <c r="DM130" s="584"/>
      <c r="DN130" s="584"/>
      <c r="DO130" s="584"/>
      <c r="DP130" s="584"/>
      <c r="DQ130" s="584"/>
    </row>
    <row r="131" spans="1:121" x14ac:dyDescent="0.25">
      <c r="A131" s="583"/>
      <c r="B131" s="584"/>
      <c r="C131" s="584"/>
      <c r="D131" s="584"/>
      <c r="E131" s="584"/>
      <c r="F131" s="584"/>
      <c r="G131" s="584"/>
      <c r="H131" s="584"/>
      <c r="I131" s="584"/>
      <c r="J131" s="584"/>
      <c r="K131" s="584"/>
      <c r="L131" s="584"/>
      <c r="M131" s="584"/>
      <c r="N131" s="584"/>
      <c r="O131" s="584"/>
      <c r="P131" s="584"/>
      <c r="Q131" s="584"/>
      <c r="R131" s="584"/>
      <c r="S131" s="584"/>
      <c r="T131" s="584"/>
      <c r="U131" s="584"/>
      <c r="V131" s="584"/>
      <c r="W131" s="584"/>
      <c r="X131" s="584"/>
      <c r="Y131" s="584"/>
      <c r="Z131" s="584"/>
      <c r="AA131" s="584"/>
      <c r="AB131" s="584"/>
      <c r="AC131" s="584"/>
      <c r="AD131" s="584"/>
      <c r="AE131" s="584"/>
      <c r="AF131" s="584"/>
      <c r="AG131" s="584"/>
      <c r="AH131" s="584"/>
      <c r="AI131" s="584"/>
      <c r="AJ131" s="584"/>
      <c r="AK131" s="584"/>
      <c r="AL131" s="584"/>
      <c r="AM131" s="584"/>
      <c r="AN131" s="584"/>
      <c r="AO131" s="584"/>
      <c r="AP131" s="584"/>
      <c r="AQ131" s="584"/>
      <c r="AR131" s="584"/>
      <c r="AS131" s="584"/>
      <c r="AT131" s="584"/>
      <c r="AU131" s="584"/>
      <c r="AV131" s="584"/>
      <c r="AW131" s="584"/>
      <c r="AX131" s="584"/>
      <c r="AY131" s="584"/>
      <c r="AZ131" s="584"/>
      <c r="BA131" s="584"/>
      <c r="BB131" s="584"/>
      <c r="BC131" s="584"/>
      <c r="BD131" s="584"/>
      <c r="BE131" s="584"/>
      <c r="BF131" s="584"/>
      <c r="BG131" s="584"/>
      <c r="BH131" s="584"/>
      <c r="BI131" s="584"/>
      <c r="BJ131" s="584"/>
      <c r="BK131" s="841"/>
      <c r="BL131" s="584"/>
      <c r="BM131" s="584"/>
      <c r="BN131" s="584"/>
      <c r="BO131" s="584"/>
      <c r="BP131" s="584"/>
      <c r="BQ131" s="584"/>
      <c r="BR131" s="584"/>
      <c r="BS131" s="584"/>
      <c r="BT131" s="584"/>
      <c r="BU131" s="584"/>
      <c r="BV131" s="584"/>
      <c r="BW131" s="584"/>
      <c r="BX131" s="584"/>
      <c r="BY131" s="584"/>
      <c r="BZ131" s="584"/>
      <c r="CA131" s="584"/>
      <c r="CB131" s="584"/>
      <c r="CC131" s="584"/>
      <c r="CD131" s="584"/>
      <c r="CE131" s="584"/>
      <c r="CF131" s="586"/>
      <c r="CG131" s="586"/>
      <c r="CH131" s="584"/>
      <c r="CI131" s="584"/>
      <c r="CJ131" s="584"/>
      <c r="CK131" s="584"/>
      <c r="CL131" s="584"/>
      <c r="CM131" s="584"/>
      <c r="CN131" s="584"/>
      <c r="CO131" s="584"/>
      <c r="CP131" s="584"/>
      <c r="CQ131" s="584"/>
      <c r="CR131" s="584"/>
      <c r="CS131" s="584"/>
      <c r="CT131" s="584"/>
      <c r="CU131" s="584"/>
      <c r="CV131" s="584"/>
      <c r="CW131" s="584"/>
      <c r="CX131" s="584"/>
      <c r="CY131" s="584"/>
      <c r="CZ131" s="592"/>
      <c r="DA131" s="587"/>
      <c r="DB131" s="584"/>
      <c r="DC131" s="584"/>
      <c r="DD131" s="584"/>
      <c r="DE131" s="588"/>
      <c r="DF131" s="589"/>
      <c r="DG131" s="589"/>
      <c r="DH131" s="584"/>
      <c r="DI131" s="584"/>
      <c r="DJ131" s="584"/>
      <c r="DK131" s="584"/>
      <c r="DL131" s="584"/>
      <c r="DM131" s="584"/>
      <c r="DN131" s="584"/>
      <c r="DO131" s="584"/>
      <c r="DP131" s="584"/>
      <c r="DQ131" s="584"/>
    </row>
    <row r="132" spans="1:121" x14ac:dyDescent="0.25">
      <c r="A132" s="583"/>
      <c r="B132" s="590" t="s">
        <v>88</v>
      </c>
      <c r="C132" s="590"/>
      <c r="D132" s="590"/>
      <c r="E132" s="590"/>
      <c r="F132" s="590"/>
      <c r="G132" s="590"/>
      <c r="H132" s="590"/>
      <c r="I132" s="590"/>
      <c r="J132" s="590"/>
      <c r="K132" s="590"/>
      <c r="L132" s="590"/>
      <c r="M132" s="590"/>
      <c r="N132" s="590"/>
      <c r="O132" s="590"/>
      <c r="P132" s="590"/>
      <c r="Q132" s="590"/>
      <c r="R132" s="590"/>
      <c r="S132" s="590"/>
      <c r="T132" s="590"/>
      <c r="U132" s="590"/>
      <c r="V132" s="590"/>
      <c r="W132" s="590"/>
      <c r="X132" s="590"/>
      <c r="Y132" s="584"/>
      <c r="Z132" s="584"/>
      <c r="AA132" s="584"/>
      <c r="AB132" s="584"/>
      <c r="AC132" s="584"/>
      <c r="AD132" s="584"/>
      <c r="AE132" s="584"/>
      <c r="AF132" s="584"/>
      <c r="AG132" s="584"/>
      <c r="AH132" s="584"/>
      <c r="AI132" s="584"/>
      <c r="AJ132" s="584"/>
      <c r="AK132" s="584"/>
      <c r="AL132" s="584"/>
      <c r="AM132" s="584"/>
      <c r="AN132" s="584"/>
      <c r="AO132" s="584"/>
      <c r="AP132" s="584"/>
      <c r="AQ132" s="584"/>
      <c r="AR132" s="584"/>
      <c r="AS132" s="584"/>
      <c r="AT132" s="584"/>
      <c r="AU132" s="584"/>
      <c r="AV132" s="584"/>
      <c r="AW132" s="584"/>
      <c r="AX132" s="584"/>
      <c r="AY132" s="584"/>
      <c r="AZ132" s="584"/>
      <c r="BA132" s="584"/>
      <c r="BB132" s="584"/>
      <c r="BC132" s="584"/>
      <c r="BD132" s="584"/>
      <c r="BE132" s="584"/>
      <c r="BF132" s="584"/>
      <c r="BG132" s="584"/>
      <c r="BH132" s="584"/>
      <c r="BI132" s="584"/>
      <c r="BJ132" s="584"/>
      <c r="BK132" s="841"/>
      <c r="BL132" s="584"/>
      <c r="BM132" s="584"/>
      <c r="BN132" s="584"/>
      <c r="BO132" s="584"/>
      <c r="BP132" s="584"/>
      <c r="BQ132" s="584"/>
      <c r="BR132" s="584"/>
      <c r="BS132" s="584"/>
      <c r="BT132" s="584"/>
      <c r="BU132" s="584"/>
      <c r="BV132" s="584"/>
      <c r="BW132" s="584"/>
      <c r="BX132" s="584"/>
      <c r="BY132" s="584"/>
      <c r="BZ132" s="584"/>
      <c r="CA132" s="584"/>
      <c r="CB132" s="584"/>
      <c r="CC132" s="584"/>
      <c r="CD132" s="584"/>
      <c r="CE132" s="584"/>
      <c r="CF132" s="586"/>
      <c r="CG132" s="586"/>
      <c r="CH132" s="584"/>
      <c r="CI132" s="584"/>
      <c r="CJ132" s="584"/>
      <c r="CK132" s="584"/>
      <c r="CL132" s="584"/>
      <c r="CM132" s="584"/>
      <c r="CN132" s="584"/>
      <c r="CO132" s="584"/>
      <c r="CP132" s="584"/>
      <c r="CQ132" s="584"/>
      <c r="CR132" s="584"/>
      <c r="CS132" s="584"/>
      <c r="CT132" s="584"/>
      <c r="CU132" s="584"/>
      <c r="CV132" s="584"/>
      <c r="CW132" s="584"/>
      <c r="CX132" s="584"/>
      <c r="CY132" s="584"/>
      <c r="CZ132" s="584"/>
      <c r="DA132" s="587"/>
      <c r="DB132" s="584"/>
      <c r="DC132" s="584"/>
      <c r="DD132" s="584"/>
      <c r="DE132" s="588"/>
      <c r="DF132" s="589"/>
      <c r="DG132" s="589"/>
      <c r="DH132" s="584"/>
      <c r="DI132" s="584"/>
      <c r="DJ132" s="584"/>
      <c r="DK132" s="584"/>
      <c r="DL132" s="584"/>
      <c r="DM132" s="584"/>
      <c r="DN132" s="584"/>
      <c r="DO132" s="584"/>
      <c r="DP132" s="584"/>
      <c r="DQ132" s="584"/>
    </row>
    <row r="133" spans="1:121" x14ac:dyDescent="0.25">
      <c r="A133" s="583"/>
      <c r="B133" s="1306" t="s">
        <v>89</v>
      </c>
      <c r="C133" s="1306"/>
      <c r="D133" s="1306"/>
      <c r="E133" s="1306"/>
      <c r="F133" s="1306"/>
      <c r="G133" s="1306"/>
      <c r="H133" s="1306"/>
      <c r="I133" s="1306"/>
      <c r="J133" s="1306"/>
      <c r="K133" s="1306"/>
      <c r="L133" s="1306"/>
      <c r="M133" s="1306"/>
      <c r="N133" s="1306"/>
      <c r="O133" s="1306"/>
      <c r="P133" s="590"/>
      <c r="Q133" s="590"/>
      <c r="R133" s="590"/>
      <c r="S133" s="590"/>
      <c r="T133" s="590"/>
      <c r="U133" s="590"/>
      <c r="V133" s="590"/>
      <c r="W133" s="590"/>
      <c r="X133" s="590"/>
      <c r="Y133" s="584"/>
      <c r="Z133" s="584"/>
      <c r="AA133" s="584"/>
      <c r="AB133" s="584"/>
      <c r="AC133" s="584"/>
      <c r="AD133" s="584"/>
      <c r="AE133" s="584"/>
      <c r="AF133" s="584"/>
      <c r="AG133" s="584"/>
      <c r="AH133" s="584"/>
      <c r="AI133" s="584"/>
      <c r="AJ133" s="584"/>
      <c r="AK133" s="584"/>
      <c r="AL133" s="584"/>
      <c r="AM133" s="584"/>
      <c r="AN133" s="584"/>
      <c r="AO133" s="584"/>
      <c r="AP133" s="584"/>
      <c r="AQ133" s="584"/>
      <c r="AR133" s="584"/>
      <c r="AS133" s="584"/>
      <c r="AT133" s="584"/>
      <c r="AU133" s="584"/>
      <c r="AV133" s="584"/>
      <c r="AW133" s="584"/>
      <c r="AX133" s="584"/>
      <c r="AY133" s="584"/>
      <c r="AZ133" s="584"/>
      <c r="BA133" s="584"/>
      <c r="BB133" s="584"/>
      <c r="BC133" s="584"/>
      <c r="BD133" s="584"/>
      <c r="BE133" s="584"/>
      <c r="BF133" s="584"/>
      <c r="BG133" s="584"/>
      <c r="BH133" s="584"/>
      <c r="BI133" s="584"/>
      <c r="BJ133" s="584"/>
      <c r="BK133" s="841"/>
      <c r="BL133" s="584"/>
      <c r="BM133" s="584"/>
      <c r="BN133" s="584"/>
      <c r="BO133" s="584"/>
      <c r="BP133" s="584"/>
      <c r="BQ133" s="584"/>
      <c r="BR133" s="584"/>
      <c r="BS133" s="584"/>
      <c r="BT133" s="584"/>
      <c r="BU133" s="584"/>
      <c r="BV133" s="584"/>
      <c r="BW133" s="584"/>
      <c r="BX133" s="584"/>
      <c r="BY133" s="584"/>
      <c r="BZ133" s="584"/>
      <c r="CA133" s="584"/>
      <c r="CB133" s="584"/>
      <c r="CC133" s="584"/>
      <c r="CD133" s="584"/>
      <c r="CE133" s="584"/>
      <c r="CF133" s="586"/>
      <c r="CG133" s="586"/>
      <c r="CH133" s="584"/>
      <c r="CI133" s="584"/>
      <c r="CJ133" s="584"/>
      <c r="CK133" s="584"/>
      <c r="CL133" s="584"/>
      <c r="CM133" s="584"/>
      <c r="CN133" s="584"/>
      <c r="CO133" s="584"/>
      <c r="CP133" s="584"/>
      <c r="CQ133" s="584"/>
      <c r="CR133" s="584"/>
      <c r="CS133" s="584"/>
      <c r="CT133" s="584"/>
      <c r="CU133" s="584"/>
      <c r="CV133" s="584"/>
      <c r="CW133" s="584"/>
      <c r="CX133" s="584"/>
      <c r="CY133" s="584"/>
      <c r="CZ133" s="584"/>
      <c r="DA133" s="587"/>
      <c r="DB133" s="584"/>
      <c r="DC133" s="584"/>
      <c r="DD133" s="584"/>
      <c r="DE133" s="588"/>
      <c r="DF133" s="589"/>
      <c r="DG133" s="589"/>
      <c r="DH133" s="584"/>
      <c r="DI133" s="584"/>
      <c r="DJ133" s="584"/>
      <c r="DK133" s="584"/>
      <c r="DL133" s="584"/>
      <c r="DM133" s="584"/>
      <c r="DN133" s="584"/>
      <c r="DO133" s="584"/>
      <c r="DP133" s="584"/>
      <c r="DQ133" s="584"/>
    </row>
    <row r="134" spans="1:121" x14ac:dyDescent="0.25">
      <c r="A134" s="591"/>
      <c r="B134" s="1307" t="s">
        <v>90</v>
      </c>
      <c r="C134" s="1307"/>
      <c r="D134" s="1307"/>
      <c r="E134" s="1307"/>
      <c r="F134" s="1307"/>
      <c r="G134" s="1307"/>
      <c r="H134" s="1307"/>
      <c r="I134" s="1307"/>
      <c r="J134" s="1307"/>
      <c r="K134" s="1307"/>
      <c r="L134" s="1307"/>
      <c r="M134" s="1307"/>
      <c r="N134" s="1307"/>
      <c r="O134" s="1307"/>
      <c r="P134" s="1307"/>
      <c r="Q134" s="1307"/>
      <c r="R134" s="1307"/>
      <c r="S134" s="1307"/>
      <c r="T134" s="1307"/>
      <c r="U134" s="1307"/>
      <c r="V134" s="1307"/>
      <c r="W134" s="1307"/>
      <c r="X134" s="1307"/>
      <c r="Y134" s="592"/>
      <c r="Z134" s="592"/>
      <c r="AA134" s="592"/>
      <c r="AB134" s="592"/>
      <c r="AC134" s="592"/>
      <c r="AD134" s="592"/>
      <c r="AE134" s="592"/>
      <c r="AF134" s="592"/>
      <c r="AG134" s="592"/>
      <c r="AH134" s="592"/>
      <c r="AI134" s="592"/>
      <c r="AJ134" s="592"/>
      <c r="AK134" s="592"/>
      <c r="AL134" s="592"/>
      <c r="AM134" s="592"/>
      <c r="AN134" s="592"/>
      <c r="AO134" s="592"/>
      <c r="AP134" s="592"/>
      <c r="AQ134" s="592"/>
      <c r="AR134" s="592"/>
      <c r="AS134" s="592"/>
      <c r="AT134" s="592"/>
      <c r="AU134" s="592"/>
      <c r="AV134" s="592"/>
      <c r="AW134" s="592"/>
      <c r="AX134" s="592"/>
      <c r="AY134" s="592"/>
      <c r="AZ134" s="592"/>
      <c r="BA134" s="592"/>
      <c r="BB134" s="592"/>
      <c r="BC134" s="592"/>
      <c r="BD134" s="592"/>
      <c r="BE134" s="592"/>
      <c r="BF134" s="592"/>
      <c r="BG134" s="592"/>
      <c r="BH134" s="592"/>
      <c r="BI134" s="592"/>
      <c r="BJ134" s="592"/>
      <c r="BK134" s="842"/>
      <c r="BL134" s="592"/>
      <c r="BM134" s="592"/>
      <c r="BN134" s="592"/>
      <c r="BO134" s="592"/>
      <c r="BP134" s="592"/>
      <c r="BQ134" s="592"/>
      <c r="BR134" s="592"/>
      <c r="BS134" s="592"/>
      <c r="BT134" s="592"/>
      <c r="BU134" s="592"/>
      <c r="BV134" s="592"/>
      <c r="BW134" s="592"/>
      <c r="BX134" s="592"/>
      <c r="BY134" s="592"/>
      <c r="BZ134" s="592"/>
      <c r="CA134" s="592"/>
      <c r="CB134" s="592"/>
      <c r="CC134" s="592"/>
      <c r="CD134" s="592"/>
      <c r="CE134" s="592"/>
      <c r="CF134" s="593"/>
      <c r="CG134" s="593"/>
      <c r="CH134" s="592"/>
      <c r="CI134" s="592"/>
      <c r="CJ134" s="592"/>
      <c r="CK134" s="592"/>
      <c r="CL134" s="592"/>
      <c r="CM134" s="592"/>
      <c r="CN134" s="592"/>
      <c r="CO134" s="592"/>
      <c r="CP134" s="592"/>
      <c r="CQ134" s="592"/>
      <c r="CR134" s="592"/>
      <c r="CS134" s="592"/>
      <c r="CT134" s="592"/>
      <c r="CU134" s="592"/>
      <c r="CV134" s="592"/>
      <c r="CW134" s="592"/>
      <c r="CX134" s="592"/>
      <c r="CY134" s="592"/>
      <c r="CZ134" s="592"/>
      <c r="DA134" s="594"/>
      <c r="DB134" s="592"/>
      <c r="DC134" s="592"/>
      <c r="DD134" s="592"/>
      <c r="DE134" s="595"/>
      <c r="DF134" s="596"/>
      <c r="DG134" s="596"/>
      <c r="DH134" s="592"/>
      <c r="DI134" s="592"/>
      <c r="DJ134" s="592"/>
      <c r="DK134" s="592"/>
      <c r="DL134" s="592"/>
      <c r="DM134" s="592"/>
      <c r="DN134" s="592"/>
      <c r="DO134" s="592"/>
      <c r="DP134" s="592"/>
      <c r="DQ134" s="592"/>
    </row>
    <row r="135" spans="1:121" x14ac:dyDescent="0.25">
      <c r="A135" s="583"/>
      <c r="B135" s="1301" t="s">
        <v>91</v>
      </c>
      <c r="C135" s="1301"/>
      <c r="D135" s="1301"/>
      <c r="E135" s="1301"/>
      <c r="F135" s="1301"/>
      <c r="G135" s="1301"/>
      <c r="H135" s="1301"/>
      <c r="I135" s="1301"/>
      <c r="J135" s="1301"/>
      <c r="K135" s="598"/>
      <c r="L135" s="598"/>
      <c r="M135" s="598"/>
      <c r="N135" s="598"/>
      <c r="O135" s="598"/>
      <c r="P135" s="598"/>
      <c r="Q135" s="598"/>
      <c r="R135" s="598"/>
      <c r="S135" s="598"/>
      <c r="T135" s="598"/>
      <c r="U135" s="598"/>
      <c r="V135" s="598"/>
      <c r="W135" s="598"/>
      <c r="X135" s="598"/>
      <c r="Y135" s="584"/>
      <c r="Z135" s="584"/>
      <c r="AA135" s="584"/>
      <c r="AB135" s="584"/>
      <c r="AC135" s="584"/>
      <c r="AD135" s="584"/>
      <c r="AE135" s="584"/>
      <c r="AF135" s="584"/>
      <c r="AG135" s="584"/>
      <c r="AH135" s="584"/>
      <c r="AI135" s="584"/>
      <c r="AJ135" s="584"/>
      <c r="AK135" s="584"/>
      <c r="AL135" s="584"/>
      <c r="AM135" s="584"/>
      <c r="AN135" s="584"/>
      <c r="AO135" s="584"/>
      <c r="AP135" s="584"/>
      <c r="AQ135" s="584"/>
      <c r="AR135" s="584"/>
      <c r="AS135" s="584"/>
      <c r="AT135" s="584"/>
      <c r="AU135" s="584"/>
      <c r="AV135" s="584"/>
      <c r="AW135" s="584"/>
      <c r="AX135" s="584"/>
      <c r="AY135" s="584"/>
      <c r="AZ135" s="584"/>
      <c r="BA135" s="584"/>
      <c r="BB135" s="584"/>
      <c r="BC135" s="584"/>
      <c r="BD135" s="584"/>
      <c r="BE135" s="584"/>
      <c r="BF135" s="584"/>
      <c r="BG135" s="584"/>
      <c r="BH135" s="584"/>
      <c r="BI135" s="584"/>
      <c r="BJ135" s="584"/>
      <c r="BK135" s="841"/>
      <c r="BL135" s="584"/>
      <c r="BM135" s="584"/>
      <c r="BN135" s="584"/>
      <c r="BO135" s="584"/>
      <c r="BP135" s="584"/>
      <c r="BQ135" s="584"/>
      <c r="BR135" s="584"/>
      <c r="BS135" s="584"/>
      <c r="BT135" s="584"/>
      <c r="BU135" s="584"/>
      <c r="BV135" s="584"/>
      <c r="BW135" s="584"/>
      <c r="BX135" s="584"/>
      <c r="BY135" s="584"/>
      <c r="BZ135" s="584"/>
      <c r="CA135" s="584"/>
      <c r="CB135" s="584"/>
      <c r="CC135" s="584"/>
      <c r="CD135" s="584"/>
      <c r="CE135" s="584"/>
      <c r="CF135" s="586"/>
      <c r="CG135" s="586"/>
      <c r="CH135" s="584"/>
      <c r="CI135" s="584"/>
      <c r="CJ135" s="584"/>
      <c r="CK135" s="584"/>
      <c r="CL135" s="584"/>
      <c r="CM135" s="584"/>
      <c r="CN135" s="584"/>
      <c r="CO135" s="584"/>
      <c r="CP135" s="584"/>
      <c r="CQ135" s="584"/>
      <c r="CR135" s="584"/>
      <c r="CS135" s="584"/>
      <c r="CT135" s="584"/>
      <c r="CU135" s="584"/>
      <c r="CV135" s="584"/>
      <c r="CW135" s="584"/>
      <c r="CX135" s="584"/>
      <c r="CY135" s="584"/>
      <c r="CZ135" s="584"/>
      <c r="DA135" s="587"/>
      <c r="DB135" s="584"/>
      <c r="DC135" s="584"/>
      <c r="DD135" s="584"/>
      <c r="DE135" s="588"/>
      <c r="DF135" s="589"/>
      <c r="DG135" s="589"/>
      <c r="DH135" s="584"/>
      <c r="DI135" s="584"/>
      <c r="DJ135" s="584"/>
      <c r="DK135" s="584"/>
      <c r="DL135" s="584"/>
      <c r="DM135" s="584"/>
      <c r="DN135" s="584"/>
      <c r="DO135" s="584"/>
      <c r="DP135" s="584"/>
      <c r="DQ135" s="584"/>
    </row>
    <row r="136" spans="1:121" x14ac:dyDescent="0.25">
      <c r="A136" s="591"/>
      <c r="B136" s="599" t="s">
        <v>92</v>
      </c>
      <c r="C136" s="599"/>
      <c r="D136" s="599"/>
      <c r="E136" s="599"/>
      <c r="F136" s="599"/>
      <c r="G136" s="599"/>
      <c r="H136" s="599"/>
      <c r="I136" s="599"/>
      <c r="J136" s="599"/>
      <c r="K136" s="599"/>
      <c r="L136" s="599"/>
      <c r="M136" s="599"/>
      <c r="N136" s="599"/>
      <c r="O136" s="599"/>
      <c r="P136" s="599"/>
      <c r="Q136" s="599"/>
      <c r="R136" s="599"/>
      <c r="S136" s="599"/>
      <c r="T136" s="599"/>
      <c r="U136" s="599"/>
      <c r="V136" s="599"/>
      <c r="W136" s="599"/>
      <c r="X136" s="599"/>
      <c r="Y136" s="592"/>
      <c r="Z136" s="592"/>
      <c r="AA136" s="592"/>
      <c r="AB136" s="592"/>
      <c r="AC136" s="592"/>
      <c r="AD136" s="592"/>
      <c r="AE136" s="592"/>
      <c r="AF136" s="592"/>
      <c r="AG136" s="592"/>
      <c r="AH136" s="592"/>
      <c r="AI136" s="592"/>
      <c r="AJ136" s="592"/>
      <c r="AK136" s="592"/>
      <c r="AL136" s="592"/>
      <c r="AM136" s="592"/>
      <c r="AN136" s="592"/>
      <c r="AO136" s="592"/>
      <c r="AP136" s="592"/>
      <c r="AQ136" s="592"/>
      <c r="AR136" s="592"/>
      <c r="AS136" s="592"/>
      <c r="AT136" s="592"/>
      <c r="AU136" s="592"/>
      <c r="AV136" s="592"/>
      <c r="AW136" s="592"/>
      <c r="AX136" s="592"/>
      <c r="AY136" s="592"/>
      <c r="AZ136" s="592"/>
      <c r="BA136" s="592"/>
      <c r="BB136" s="592"/>
      <c r="BC136" s="592"/>
      <c r="BD136" s="592"/>
      <c r="BE136" s="592"/>
      <c r="BF136" s="592"/>
      <c r="BG136" s="592"/>
      <c r="BH136" s="592"/>
      <c r="BI136" s="592"/>
      <c r="BJ136" s="592"/>
      <c r="BK136" s="842"/>
      <c r="BL136" s="592"/>
      <c r="BM136" s="592"/>
      <c r="BN136" s="592"/>
      <c r="BO136" s="592"/>
      <c r="BP136" s="592"/>
      <c r="BQ136" s="592"/>
      <c r="BR136" s="592"/>
      <c r="BS136" s="592"/>
      <c r="BT136" s="592"/>
      <c r="BU136" s="592"/>
      <c r="BV136" s="592"/>
      <c r="BW136" s="592"/>
      <c r="BX136" s="592"/>
      <c r="BY136" s="592"/>
      <c r="BZ136" s="592"/>
      <c r="CA136" s="592"/>
      <c r="CB136" s="592"/>
      <c r="CC136" s="592"/>
      <c r="CD136" s="592"/>
      <c r="CE136" s="592"/>
      <c r="CF136" s="593"/>
      <c r="CG136" s="593"/>
      <c r="CH136" s="592"/>
      <c r="CI136" s="592"/>
      <c r="CJ136" s="592"/>
      <c r="CK136" s="592"/>
      <c r="CL136" s="592"/>
      <c r="CM136" s="592"/>
      <c r="CN136" s="592"/>
      <c r="CO136" s="592"/>
      <c r="CP136" s="592"/>
      <c r="CQ136" s="592"/>
      <c r="CR136" s="592"/>
      <c r="CS136" s="592"/>
      <c r="CT136" s="592"/>
      <c r="CU136" s="592"/>
      <c r="CV136" s="592"/>
      <c r="CW136" s="592"/>
      <c r="CX136" s="592"/>
      <c r="CY136" s="592"/>
      <c r="CZ136" s="592"/>
      <c r="DA136" s="594"/>
      <c r="DB136" s="592"/>
      <c r="DC136" s="592"/>
      <c r="DD136" s="592"/>
      <c r="DE136" s="595"/>
      <c r="DF136" s="596"/>
      <c r="DG136" s="596"/>
      <c r="DH136" s="592"/>
      <c r="DI136" s="592"/>
      <c r="DJ136" s="592"/>
      <c r="DK136" s="592"/>
      <c r="DL136" s="592"/>
      <c r="DM136" s="592"/>
      <c r="DN136" s="592"/>
      <c r="DO136" s="592"/>
      <c r="DP136" s="592"/>
      <c r="DQ136" s="592"/>
    </row>
    <row r="137" spans="1:121" x14ac:dyDescent="0.25">
      <c r="A137" s="583"/>
      <c r="B137" s="1300" t="s">
        <v>93</v>
      </c>
      <c r="C137" s="1300"/>
      <c r="D137" s="1300"/>
      <c r="E137" s="1300"/>
      <c r="F137" s="1300"/>
      <c r="G137" s="1300"/>
      <c r="H137" s="1300"/>
      <c r="I137" s="1300"/>
      <c r="J137" s="1300"/>
      <c r="K137" s="1300"/>
      <c r="L137" s="1300"/>
      <c r="M137" s="1300"/>
      <c r="N137" s="1300"/>
      <c r="O137" s="1300"/>
      <c r="P137" s="590"/>
      <c r="Q137" s="590"/>
      <c r="R137" s="590"/>
      <c r="S137" s="590"/>
      <c r="T137" s="590"/>
      <c r="U137" s="590"/>
      <c r="V137" s="590"/>
      <c r="W137" s="590"/>
      <c r="X137" s="590"/>
      <c r="Y137" s="584"/>
      <c r="Z137" s="584"/>
      <c r="AA137" s="584"/>
      <c r="AB137" s="584"/>
      <c r="AC137" s="584"/>
      <c r="AD137" s="584"/>
      <c r="AE137" s="584"/>
      <c r="AF137" s="584"/>
      <c r="AG137" s="584"/>
      <c r="AH137" s="584"/>
      <c r="AI137" s="584"/>
      <c r="AJ137" s="584"/>
      <c r="AK137" s="584"/>
      <c r="AL137" s="584"/>
      <c r="AM137" s="584"/>
      <c r="AN137" s="584"/>
      <c r="AO137" s="584"/>
      <c r="AP137" s="584"/>
      <c r="AQ137" s="584"/>
      <c r="AR137" s="584"/>
      <c r="AS137" s="584"/>
      <c r="AT137" s="584"/>
      <c r="AU137" s="584"/>
      <c r="AV137" s="584"/>
      <c r="AW137" s="584"/>
      <c r="AX137" s="584"/>
      <c r="AY137" s="584"/>
      <c r="AZ137" s="584"/>
      <c r="BA137" s="584"/>
      <c r="BB137" s="584"/>
      <c r="BC137" s="584"/>
      <c r="BD137" s="584"/>
      <c r="BE137" s="584"/>
      <c r="BF137" s="584"/>
      <c r="BG137" s="584"/>
      <c r="BH137" s="584"/>
      <c r="BI137" s="584"/>
      <c r="BJ137" s="584"/>
      <c r="BK137" s="841"/>
      <c r="BL137" s="584"/>
      <c r="BM137" s="584"/>
      <c r="BN137" s="584"/>
      <c r="BO137" s="584"/>
      <c r="BP137" s="584"/>
      <c r="BQ137" s="584"/>
      <c r="BR137" s="584"/>
      <c r="BS137" s="584"/>
      <c r="BT137" s="584"/>
      <c r="BU137" s="584"/>
      <c r="BV137" s="584"/>
      <c r="BW137" s="584"/>
      <c r="BX137" s="584"/>
      <c r="BY137" s="584"/>
      <c r="BZ137" s="584"/>
      <c r="CA137" s="584"/>
      <c r="CB137" s="584"/>
      <c r="CC137" s="584"/>
      <c r="CD137" s="584"/>
      <c r="CE137" s="584"/>
      <c r="CF137" s="586"/>
      <c r="CG137" s="586"/>
      <c r="CH137" s="584"/>
      <c r="CI137" s="584"/>
      <c r="CJ137" s="584"/>
      <c r="CK137" s="584"/>
      <c r="CL137" s="584"/>
      <c r="CM137" s="584"/>
      <c r="CN137" s="584"/>
      <c r="CO137" s="584"/>
      <c r="CP137" s="584"/>
      <c r="CQ137" s="584"/>
      <c r="CR137" s="584"/>
      <c r="CS137" s="584"/>
      <c r="CT137" s="584"/>
      <c r="CU137" s="584"/>
      <c r="CV137" s="584"/>
      <c r="CW137" s="584"/>
      <c r="CX137" s="584"/>
      <c r="CY137" s="584"/>
      <c r="CZ137" s="584"/>
      <c r="DA137" s="587"/>
      <c r="DB137" s="584"/>
      <c r="DC137" s="584"/>
      <c r="DD137" s="584"/>
      <c r="DE137" s="588"/>
      <c r="DF137" s="589"/>
      <c r="DG137" s="589"/>
      <c r="DH137" s="584"/>
      <c r="DI137" s="584"/>
      <c r="DJ137" s="584"/>
      <c r="DK137" s="584"/>
      <c r="DL137" s="584"/>
      <c r="DM137" s="584"/>
      <c r="DN137" s="584"/>
      <c r="DO137" s="584"/>
      <c r="DP137" s="584"/>
      <c r="DQ137" s="584"/>
    </row>
    <row r="138" spans="1:121" x14ac:dyDescent="0.25">
      <c r="A138" s="583"/>
      <c r="B138" s="1300" t="s">
        <v>94</v>
      </c>
      <c r="C138" s="1300"/>
      <c r="D138" s="1300"/>
      <c r="E138" s="1300"/>
      <c r="F138" s="1300"/>
      <c r="G138" s="600"/>
      <c r="H138" s="600"/>
      <c r="I138" s="597"/>
      <c r="J138" s="597"/>
      <c r="K138" s="597"/>
      <c r="L138" s="597"/>
      <c r="M138" s="597"/>
      <c r="N138" s="597"/>
      <c r="O138" s="597"/>
      <c r="P138" s="590"/>
      <c r="Q138" s="590"/>
      <c r="R138" s="590"/>
      <c r="S138" s="590"/>
      <c r="T138" s="590"/>
      <c r="U138" s="590"/>
      <c r="V138" s="590"/>
      <c r="W138" s="590"/>
      <c r="X138" s="590"/>
      <c r="Y138" s="584"/>
      <c r="Z138" s="584"/>
      <c r="AA138" s="584"/>
      <c r="AB138" s="584"/>
      <c r="AC138" s="584"/>
      <c r="AD138" s="584"/>
      <c r="AE138" s="584"/>
      <c r="AF138" s="584"/>
      <c r="AG138" s="584"/>
      <c r="AH138" s="584"/>
      <c r="AI138" s="584"/>
      <c r="AJ138" s="584"/>
      <c r="AK138" s="584"/>
      <c r="AL138" s="584"/>
      <c r="AM138" s="584"/>
      <c r="AN138" s="584"/>
      <c r="AO138" s="584"/>
      <c r="AP138" s="584"/>
      <c r="AQ138" s="584"/>
      <c r="AR138" s="584"/>
      <c r="AS138" s="584"/>
      <c r="AT138" s="584"/>
      <c r="AU138" s="584"/>
      <c r="AV138" s="584"/>
      <c r="AW138" s="584"/>
      <c r="AX138" s="584"/>
      <c r="AY138" s="584"/>
      <c r="AZ138" s="584"/>
      <c r="BA138" s="584"/>
      <c r="BB138" s="584"/>
      <c r="BC138" s="584"/>
      <c r="BD138" s="584"/>
      <c r="BE138" s="584"/>
      <c r="BF138" s="584"/>
      <c r="BG138" s="584"/>
      <c r="BH138" s="584"/>
      <c r="BI138" s="584"/>
      <c r="BJ138" s="584"/>
      <c r="BK138" s="841"/>
      <c r="BL138" s="584"/>
      <c r="BM138" s="584"/>
      <c r="BN138" s="584"/>
      <c r="BO138" s="584"/>
      <c r="BP138" s="584"/>
      <c r="BQ138" s="584"/>
      <c r="BR138" s="584"/>
      <c r="BS138" s="584"/>
      <c r="BT138" s="584"/>
      <c r="BU138" s="584"/>
      <c r="BV138" s="584"/>
      <c r="BW138" s="584"/>
      <c r="BX138" s="584"/>
      <c r="BY138" s="584"/>
      <c r="BZ138" s="584"/>
      <c r="CA138" s="584"/>
      <c r="CB138" s="584"/>
      <c r="CC138" s="584"/>
      <c r="CD138" s="584"/>
      <c r="CE138" s="584"/>
      <c r="CF138" s="586"/>
      <c r="CG138" s="586"/>
      <c r="CH138" s="584"/>
      <c r="CI138" s="584"/>
      <c r="CJ138" s="584"/>
      <c r="CK138" s="584"/>
      <c r="CL138" s="584"/>
      <c r="CM138" s="584"/>
      <c r="CN138" s="584"/>
      <c r="CO138" s="584"/>
      <c r="CP138" s="584"/>
      <c r="CQ138" s="584"/>
      <c r="CR138" s="584"/>
      <c r="CS138" s="584"/>
      <c r="CT138" s="584"/>
      <c r="CU138" s="584"/>
      <c r="CV138" s="584"/>
      <c r="CW138" s="584"/>
      <c r="CX138" s="584"/>
      <c r="CY138" s="584"/>
      <c r="CZ138" s="584"/>
      <c r="DA138" s="587"/>
      <c r="DB138" s="584"/>
      <c r="DC138" s="584"/>
      <c r="DD138" s="584"/>
      <c r="DE138" s="588"/>
      <c r="DF138" s="589"/>
      <c r="DG138" s="589"/>
      <c r="DH138" s="584"/>
      <c r="DI138" s="584"/>
      <c r="DJ138" s="584"/>
      <c r="DK138" s="584"/>
      <c r="DL138" s="584"/>
      <c r="DM138" s="584"/>
      <c r="DN138" s="584"/>
      <c r="DO138" s="584"/>
      <c r="DP138" s="584"/>
      <c r="DQ138" s="584"/>
    </row>
    <row r="139" spans="1:121" x14ac:dyDescent="0.25">
      <c r="A139" s="583"/>
      <c r="B139" s="1301" t="s">
        <v>95</v>
      </c>
      <c r="C139" s="1301"/>
      <c r="D139" s="1301"/>
      <c r="E139" s="1301"/>
      <c r="F139" s="1301"/>
      <c r="G139" s="597"/>
      <c r="H139" s="597"/>
      <c r="I139" s="597"/>
      <c r="J139" s="597"/>
      <c r="K139" s="597"/>
      <c r="L139" s="597"/>
      <c r="M139" s="597"/>
      <c r="N139" s="597"/>
      <c r="O139" s="597"/>
      <c r="P139" s="590"/>
      <c r="Q139" s="590"/>
      <c r="R139" s="590"/>
      <c r="S139" s="590"/>
      <c r="T139" s="590"/>
      <c r="U139" s="590"/>
      <c r="V139" s="590"/>
      <c r="W139" s="590"/>
      <c r="X139" s="590"/>
      <c r="Y139" s="584"/>
      <c r="Z139" s="584"/>
      <c r="AA139" s="584"/>
      <c r="AB139" s="584"/>
      <c r="AC139" s="584"/>
      <c r="AD139" s="584"/>
      <c r="AE139" s="584"/>
      <c r="AF139" s="584"/>
      <c r="AG139" s="584"/>
      <c r="AH139" s="584"/>
      <c r="AI139" s="584"/>
      <c r="AJ139" s="584"/>
      <c r="AK139" s="584"/>
      <c r="AL139" s="584"/>
      <c r="AM139" s="584"/>
      <c r="AN139" s="584"/>
      <c r="AO139" s="584"/>
      <c r="AP139" s="584"/>
      <c r="AQ139" s="584"/>
      <c r="AR139" s="584"/>
      <c r="AS139" s="584"/>
      <c r="AT139" s="584"/>
      <c r="AU139" s="584"/>
      <c r="AV139" s="584"/>
      <c r="AW139" s="584"/>
      <c r="AX139" s="584"/>
      <c r="AY139" s="584"/>
      <c r="AZ139" s="584"/>
      <c r="BA139" s="584"/>
      <c r="BB139" s="584"/>
      <c r="BC139" s="584"/>
      <c r="BD139" s="584"/>
      <c r="BE139" s="584"/>
      <c r="BF139" s="584"/>
      <c r="BG139" s="584"/>
      <c r="BH139" s="584"/>
      <c r="BI139" s="584"/>
      <c r="BJ139" s="584"/>
      <c r="BK139" s="841"/>
      <c r="BL139" s="584"/>
      <c r="BM139" s="584"/>
      <c r="BN139" s="584"/>
      <c r="BO139" s="584"/>
      <c r="BP139" s="584"/>
      <c r="BQ139" s="584"/>
      <c r="BR139" s="584"/>
      <c r="BS139" s="584"/>
      <c r="BT139" s="584"/>
      <c r="BU139" s="584"/>
      <c r="BV139" s="584"/>
      <c r="BW139" s="584"/>
      <c r="BX139" s="584"/>
      <c r="BY139" s="584"/>
      <c r="BZ139" s="584"/>
      <c r="CA139" s="584"/>
      <c r="CB139" s="584"/>
      <c r="CC139" s="584"/>
      <c r="CD139" s="584"/>
      <c r="CE139" s="584"/>
      <c r="CF139" s="586"/>
      <c r="CG139" s="586"/>
      <c r="CH139" s="584"/>
      <c r="CI139" s="584"/>
      <c r="CJ139" s="584"/>
      <c r="CK139" s="584"/>
      <c r="CL139" s="584"/>
      <c r="CM139" s="584"/>
      <c r="CN139" s="584"/>
      <c r="CO139" s="584"/>
      <c r="CP139" s="584"/>
      <c r="CQ139" s="584"/>
      <c r="CR139" s="584"/>
      <c r="CS139" s="584"/>
      <c r="CT139" s="584"/>
      <c r="CU139" s="584"/>
      <c r="CV139" s="584"/>
      <c r="CW139" s="584"/>
      <c r="CX139" s="584"/>
      <c r="CY139" s="584"/>
      <c r="CZ139" s="584"/>
      <c r="DA139" s="587"/>
      <c r="DB139" s="584"/>
      <c r="DC139" s="584"/>
      <c r="DD139" s="584"/>
      <c r="DE139" s="588"/>
      <c r="DF139" s="589"/>
      <c r="DG139" s="589"/>
      <c r="DH139" s="584"/>
      <c r="DI139" s="584"/>
      <c r="DJ139" s="584"/>
      <c r="DK139" s="584"/>
      <c r="DL139" s="584"/>
      <c r="DM139" s="584"/>
      <c r="DN139" s="584"/>
      <c r="DO139" s="584"/>
      <c r="DP139" s="584"/>
      <c r="DQ139" s="584"/>
    </row>
    <row r="140" spans="1:121" x14ac:dyDescent="0.25">
      <c r="A140" s="583"/>
      <c r="B140" s="1301" t="s">
        <v>96</v>
      </c>
      <c r="C140" s="1301"/>
      <c r="D140" s="1301"/>
      <c r="E140" s="1301"/>
      <c r="F140" s="1301"/>
      <c r="G140" s="597"/>
      <c r="H140" s="597"/>
      <c r="I140" s="584"/>
      <c r="J140" s="584"/>
      <c r="K140" s="584"/>
      <c r="L140" s="584"/>
      <c r="M140" s="584"/>
      <c r="N140" s="584"/>
      <c r="O140" s="584"/>
      <c r="P140" s="584"/>
      <c r="Q140" s="584"/>
      <c r="R140" s="584"/>
      <c r="S140" s="584"/>
      <c r="T140" s="584"/>
      <c r="U140" s="584"/>
      <c r="V140" s="584"/>
      <c r="W140" s="584"/>
      <c r="X140" s="584"/>
      <c r="Y140" s="584"/>
      <c r="Z140" s="584"/>
      <c r="AA140" s="584"/>
      <c r="AB140" s="584"/>
      <c r="AC140" s="584"/>
      <c r="AD140" s="584"/>
      <c r="AE140" s="584"/>
      <c r="AF140" s="584"/>
      <c r="AG140" s="584"/>
      <c r="AH140" s="584"/>
      <c r="AI140" s="584"/>
      <c r="AJ140" s="584"/>
      <c r="AK140" s="584"/>
      <c r="AL140" s="584"/>
      <c r="AM140" s="584"/>
      <c r="AN140" s="584"/>
      <c r="AO140" s="584"/>
      <c r="AP140" s="584"/>
      <c r="AQ140" s="584"/>
      <c r="AR140" s="584"/>
      <c r="AS140" s="584"/>
      <c r="AT140" s="584"/>
      <c r="AU140" s="584"/>
      <c r="AV140" s="584"/>
      <c r="AW140" s="584"/>
      <c r="AX140" s="584"/>
      <c r="AY140" s="584"/>
      <c r="AZ140" s="584"/>
      <c r="BA140" s="584"/>
      <c r="BB140" s="584"/>
      <c r="BC140" s="584"/>
      <c r="BD140" s="584"/>
      <c r="BE140" s="584"/>
      <c r="BF140" s="584"/>
      <c r="BG140" s="584"/>
      <c r="BH140" s="584"/>
      <c r="BI140" s="584"/>
      <c r="BJ140" s="584"/>
      <c r="BK140" s="841"/>
      <c r="BL140" s="584"/>
      <c r="BM140" s="584"/>
      <c r="BN140" s="584"/>
      <c r="BO140" s="584"/>
      <c r="BP140" s="584"/>
      <c r="BQ140" s="584"/>
      <c r="BR140" s="584"/>
      <c r="BS140" s="584"/>
      <c r="BT140" s="584"/>
      <c r="BU140" s="584"/>
      <c r="BV140" s="584"/>
      <c r="BW140" s="584"/>
      <c r="BX140" s="584"/>
      <c r="BY140" s="584"/>
      <c r="BZ140" s="584"/>
      <c r="CA140" s="584"/>
      <c r="CB140" s="584"/>
      <c r="CC140" s="584"/>
      <c r="CD140" s="584"/>
      <c r="CE140" s="584"/>
      <c r="CF140" s="586"/>
      <c r="CG140" s="586"/>
      <c r="CH140" s="584"/>
      <c r="CI140" s="584"/>
      <c r="CJ140" s="584"/>
      <c r="CK140" s="584"/>
      <c r="CL140" s="584"/>
      <c r="CM140" s="584"/>
      <c r="CN140" s="584"/>
      <c r="CO140" s="584"/>
      <c r="CP140" s="584"/>
      <c r="CQ140" s="584"/>
      <c r="CR140" s="584"/>
      <c r="CS140" s="584"/>
      <c r="CT140" s="584"/>
      <c r="CU140" s="584"/>
      <c r="CV140" s="584"/>
      <c r="CW140" s="584"/>
      <c r="CX140" s="584"/>
      <c r="CY140" s="584"/>
      <c r="CZ140" s="584"/>
      <c r="DA140" s="587"/>
      <c r="DB140" s="584"/>
      <c r="DC140" s="584"/>
      <c r="DD140" s="584"/>
      <c r="DE140" s="588"/>
      <c r="DF140" s="589"/>
      <c r="DG140" s="589"/>
      <c r="DH140" s="584"/>
      <c r="DI140" s="584"/>
      <c r="DJ140" s="584"/>
      <c r="DK140" s="584"/>
      <c r="DL140" s="584"/>
      <c r="DM140" s="584"/>
      <c r="DN140" s="584"/>
      <c r="DO140" s="584"/>
      <c r="DP140" s="584"/>
      <c r="DQ140" s="584"/>
    </row>
    <row r="141" spans="1:121" x14ac:dyDescent="0.25">
      <c r="A141" s="591"/>
      <c r="B141" s="1302" t="s">
        <v>97</v>
      </c>
      <c r="C141" s="1302"/>
      <c r="D141" s="1302"/>
      <c r="E141" s="1302"/>
      <c r="F141" s="1302"/>
      <c r="G141" s="592"/>
      <c r="H141" s="592"/>
      <c r="I141" s="592"/>
      <c r="J141" s="592"/>
      <c r="K141" s="592"/>
      <c r="L141" s="592"/>
      <c r="M141" s="592"/>
      <c r="N141" s="592"/>
      <c r="O141" s="592"/>
      <c r="P141" s="592"/>
      <c r="Q141" s="592"/>
      <c r="R141" s="592"/>
      <c r="S141" s="592"/>
      <c r="T141" s="592"/>
      <c r="U141" s="592"/>
      <c r="V141" s="592"/>
      <c r="W141" s="592"/>
      <c r="X141" s="592"/>
      <c r="Y141" s="592"/>
      <c r="Z141" s="592"/>
      <c r="AA141" s="592"/>
      <c r="AB141" s="592"/>
      <c r="AC141" s="592"/>
      <c r="AD141" s="592"/>
      <c r="AE141" s="592"/>
      <c r="AF141" s="592"/>
      <c r="AG141" s="592"/>
      <c r="AH141" s="592"/>
      <c r="AI141" s="592"/>
      <c r="AJ141" s="592"/>
      <c r="AK141" s="592"/>
      <c r="AL141" s="592"/>
      <c r="AM141" s="592"/>
      <c r="AN141" s="592"/>
      <c r="AO141" s="592"/>
      <c r="AP141" s="592"/>
      <c r="AQ141" s="592"/>
      <c r="AR141" s="592"/>
      <c r="AS141" s="592"/>
      <c r="AT141" s="592"/>
      <c r="AU141" s="592"/>
      <c r="AV141" s="592"/>
      <c r="AW141" s="592"/>
      <c r="AX141" s="592"/>
      <c r="AY141" s="592"/>
      <c r="AZ141" s="592"/>
      <c r="BA141" s="592"/>
      <c r="BB141" s="592"/>
      <c r="BC141" s="592"/>
      <c r="BD141" s="592"/>
      <c r="BE141" s="592"/>
      <c r="BF141" s="592"/>
      <c r="BG141" s="592"/>
      <c r="BH141" s="592"/>
      <c r="BI141" s="592"/>
      <c r="BJ141" s="592"/>
      <c r="BK141" s="842"/>
      <c r="BL141" s="592"/>
      <c r="BM141" s="592"/>
      <c r="BN141" s="592"/>
      <c r="BO141" s="592"/>
      <c r="BP141" s="592"/>
      <c r="BQ141" s="592"/>
      <c r="BR141" s="592"/>
      <c r="BS141" s="592"/>
      <c r="BT141" s="592"/>
      <c r="BU141" s="592"/>
      <c r="BV141" s="592"/>
      <c r="BW141" s="592"/>
      <c r="BX141" s="592"/>
      <c r="BY141" s="592"/>
      <c r="BZ141" s="592"/>
      <c r="CA141" s="592"/>
      <c r="CB141" s="592"/>
      <c r="CC141" s="592"/>
      <c r="CD141" s="592"/>
      <c r="CE141" s="592"/>
      <c r="CF141" s="593"/>
      <c r="CG141" s="593"/>
      <c r="CH141" s="592"/>
      <c r="CI141" s="592"/>
      <c r="CJ141" s="592"/>
      <c r="CK141" s="592"/>
      <c r="CL141" s="592"/>
      <c r="CM141" s="592"/>
      <c r="CN141" s="592"/>
      <c r="CO141" s="592"/>
      <c r="CP141" s="592"/>
      <c r="CQ141" s="592"/>
      <c r="CR141" s="592"/>
      <c r="CS141" s="592"/>
      <c r="CT141" s="592"/>
      <c r="CU141" s="592"/>
      <c r="CV141" s="592"/>
      <c r="CW141" s="592"/>
      <c r="CX141" s="592"/>
      <c r="CY141" s="592"/>
      <c r="CZ141" s="592"/>
      <c r="DA141" s="594"/>
      <c r="DB141" s="592"/>
      <c r="DC141" s="592"/>
      <c r="DD141" s="592"/>
      <c r="DE141" s="595"/>
      <c r="DF141" s="596"/>
      <c r="DG141" s="596"/>
      <c r="DH141" s="592"/>
      <c r="DI141" s="592"/>
      <c r="DJ141" s="592"/>
      <c r="DK141" s="592"/>
      <c r="DL141" s="592"/>
      <c r="DM141" s="592"/>
      <c r="DN141" s="592"/>
      <c r="DO141" s="592"/>
      <c r="DP141" s="592"/>
      <c r="DQ141" s="592"/>
    </row>
  </sheetData>
  <sheetProtection algorithmName="SHA-512" hashValue="DM1WLmlmKaR7H3Sod7fB8bPZKHdoup+upPh1DcVwTw7ep2OyHYBfIYDUNvJGEFz7CGAvMRNppNnJwDtI/D/vkA==" saltValue="v7YJaVNDlMExzFfzz4wDNQ==" spinCount="100000" sheet="1" objects="1" scenarios="1"/>
  <mergeCells count="132">
    <mergeCell ref="A3:S3"/>
    <mergeCell ref="A5:W5"/>
    <mergeCell ref="B7:B12"/>
    <mergeCell ref="C7:C12"/>
    <mergeCell ref="D7:W7"/>
    <mergeCell ref="X7:AQ7"/>
    <mergeCell ref="AB8:AG9"/>
    <mergeCell ref="AH8:AQ8"/>
    <mergeCell ref="AP9:AQ10"/>
    <mergeCell ref="N10:O10"/>
    <mergeCell ref="J10:K10"/>
    <mergeCell ref="L10:M10"/>
    <mergeCell ref="AN10:AO10"/>
    <mergeCell ref="P10:Q10"/>
    <mergeCell ref="R10:S10"/>
    <mergeCell ref="T10:U10"/>
    <mergeCell ref="X10:Y10"/>
    <mergeCell ref="Z10:AA10"/>
    <mergeCell ref="AB10:AC10"/>
    <mergeCell ref="AR7:BJ7"/>
    <mergeCell ref="BL7:CC7"/>
    <mergeCell ref="CF7:CW7"/>
    <mergeCell ref="CZ7:DQ7"/>
    <mergeCell ref="A8:A12"/>
    <mergeCell ref="D8:G9"/>
    <mergeCell ref="H8:M9"/>
    <mergeCell ref="N8:W8"/>
    <mergeCell ref="X8:AA9"/>
    <mergeCell ref="CX9:CY10"/>
    <mergeCell ref="CF10:CG10"/>
    <mergeCell ref="CH10:CI10"/>
    <mergeCell ref="CJ10:CK10"/>
    <mergeCell ref="CL10:CM10"/>
    <mergeCell ref="CZ8:DA10"/>
    <mergeCell ref="DB8:DC10"/>
    <mergeCell ref="DD8:DO8"/>
    <mergeCell ref="DP8:DQ10"/>
    <mergeCell ref="CF8:CI9"/>
    <mergeCell ref="CJ8:CO9"/>
    <mergeCell ref="CP8:CY8"/>
    <mergeCell ref="D10:E10"/>
    <mergeCell ref="F10:G10"/>
    <mergeCell ref="H10:I10"/>
    <mergeCell ref="BZ9:CC9"/>
    <mergeCell ref="CD9:CE10"/>
    <mergeCell ref="CP9:CS9"/>
    <mergeCell ref="CT9:CW9"/>
    <mergeCell ref="N9:Q9"/>
    <mergeCell ref="R9:U9"/>
    <mergeCell ref="V9:W10"/>
    <mergeCell ref="AH9:AK9"/>
    <mergeCell ref="AL9:AO9"/>
    <mergeCell ref="AR8:AU9"/>
    <mergeCell ref="AV8:BA9"/>
    <mergeCell ref="BB8:BK8"/>
    <mergeCell ref="BL8:BO9"/>
    <mergeCell ref="BP8:BU9"/>
    <mergeCell ref="BV8:CE8"/>
    <mergeCell ref="BB9:BE9"/>
    <mergeCell ref="BF9:BI9"/>
    <mergeCell ref="BJ9:BK10"/>
    <mergeCell ref="BV9:BY9"/>
    <mergeCell ref="AD10:AE10"/>
    <mergeCell ref="AF10:AG10"/>
    <mergeCell ref="AH10:AI10"/>
    <mergeCell ref="AJ10:AK10"/>
    <mergeCell ref="AL10:AM10"/>
    <mergeCell ref="BD10:BE10"/>
    <mergeCell ref="BF10:BG10"/>
    <mergeCell ref="BH10:BI10"/>
    <mergeCell ref="BL10:BM10"/>
    <mergeCell ref="BN10:BO10"/>
    <mergeCell ref="BP10:BQ10"/>
    <mergeCell ref="AR10:AS10"/>
    <mergeCell ref="AT10:AU10"/>
    <mergeCell ref="AV10:AW10"/>
    <mergeCell ref="AX10:AY10"/>
    <mergeCell ref="AZ10:BA10"/>
    <mergeCell ref="BB10:BC10"/>
    <mergeCell ref="CN10:CO10"/>
    <mergeCell ref="CP10:CQ10"/>
    <mergeCell ref="CR10:CS10"/>
    <mergeCell ref="CT10:CU10"/>
    <mergeCell ref="CV10:CW10"/>
    <mergeCell ref="BR10:BS10"/>
    <mergeCell ref="BT10:BU10"/>
    <mergeCell ref="BV10:BW10"/>
    <mergeCell ref="BX10:BY10"/>
    <mergeCell ref="BZ10:CA10"/>
    <mergeCell ref="CB10:CC10"/>
    <mergeCell ref="DN10:DO10"/>
    <mergeCell ref="CZ11:DA11"/>
    <mergeCell ref="DB11:DC11"/>
    <mergeCell ref="DD11:DE11"/>
    <mergeCell ref="DF11:DG11"/>
    <mergeCell ref="DH11:DI11"/>
    <mergeCell ref="DJ11:DK11"/>
    <mergeCell ref="DL11:DM11"/>
    <mergeCell ref="DN11:DO11"/>
    <mergeCell ref="DH10:DI10"/>
    <mergeCell ref="DJ10:DK10"/>
    <mergeCell ref="DL10:DM10"/>
    <mergeCell ref="DD9:DE10"/>
    <mergeCell ref="DF9:DG10"/>
    <mergeCell ref="DH9:DK9"/>
    <mergeCell ref="DL9:DO9"/>
    <mergeCell ref="B57:C57"/>
    <mergeCell ref="A64:A66"/>
    <mergeCell ref="A78:A89"/>
    <mergeCell ref="B84:C84"/>
    <mergeCell ref="B92:C92"/>
    <mergeCell ref="A93:A97"/>
    <mergeCell ref="B93:C93"/>
    <mergeCell ref="DP11:DQ11"/>
    <mergeCell ref="A14:A63"/>
    <mergeCell ref="B14:C14"/>
    <mergeCell ref="B20:C20"/>
    <mergeCell ref="B27:C27"/>
    <mergeCell ref="B29:C29"/>
    <mergeCell ref="B34:C34"/>
    <mergeCell ref="B40:C40"/>
    <mergeCell ref="B46:C46"/>
    <mergeCell ref="B51:C51"/>
    <mergeCell ref="B138:F138"/>
    <mergeCell ref="B139:F139"/>
    <mergeCell ref="B140:F140"/>
    <mergeCell ref="B141:F141"/>
    <mergeCell ref="X99:AA99"/>
    <mergeCell ref="B133:O133"/>
    <mergeCell ref="B134:X134"/>
    <mergeCell ref="B135:J135"/>
    <mergeCell ref="B137:O13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IV_cet</vt:lpstr>
    </vt:vector>
  </TitlesOfParts>
  <Company>Latvijas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Ina Poriete</cp:lastModifiedBy>
  <cp:lastPrinted>2023-04-28T08:50:36Z</cp:lastPrinted>
  <dcterms:created xsi:type="dcterms:W3CDTF">2023-04-28T08:41:12Z</dcterms:created>
  <dcterms:modified xsi:type="dcterms:W3CDTF">2024-06-06T09:01:29Z</dcterms:modified>
</cp:coreProperties>
</file>