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iba.beate.sleja\Desktop\mājaslapai\kapitālsabiedrības\LTV\SP 2021\lemums 14_1-1\"/>
    </mc:Choice>
  </mc:AlternateContent>
  <xr:revisionPtr revIDLastSave="0" documentId="8_{F6422441-D012-4E05-9EA3-57B735987458}" xr6:coauthVersionLast="47" xr6:coauthVersionMax="47" xr10:uidLastSave="{00000000-0000-0000-0000-000000000000}"/>
  <bookViews>
    <workbookView xWindow="-108" yWindow="-108" windowWidth="23256" windowHeight="12576" xr2:uid="{FF67C29C-0810-46FC-A8F4-2781BAAF66C0}"/>
  </bookViews>
  <sheets>
    <sheet name="Pielikums nr.1 lineārais" sheetId="1" r:id="rId1"/>
  </sheets>
  <externalReferences>
    <externalReference r:id="rId2"/>
  </externalReferences>
  <definedNames>
    <definedName name="_xlnm._FilterDatabase" localSheetId="0" hidden="1">'Pielikums nr.1 lineārais'!$A$11:$EO$48</definedName>
    <definedName name="KAN">#REF!</definedName>
    <definedName name="P_KAT">#REF!</definedName>
    <definedName name="P_STAT">#REF!</definedName>
    <definedName name="P_VERS">#REF!</definedName>
    <definedName name="_xlnm.Print_Titles" localSheetId="0">'Pielikums nr.1 lineārais'!$A:$B</definedName>
    <definedName name="PRODUC">#REF!</definedName>
    <definedName name="RE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W64" i="1" l="1"/>
  <c r="BW63" i="1"/>
  <c r="EN58" i="1"/>
  <c r="EM58" i="1"/>
  <c r="EM56" i="1" s="1"/>
  <c r="EL58" i="1"/>
  <c r="EK58" i="1"/>
  <c r="EK56" i="1" s="1"/>
  <c r="EJ58" i="1"/>
  <c r="EI58" i="1"/>
  <c r="CV58" i="1"/>
  <c r="CU58" i="1"/>
  <c r="CW58" i="1" s="1"/>
  <c r="BZ58" i="1"/>
  <c r="BB58" i="1"/>
  <c r="AD58" i="1"/>
  <c r="AC58" i="1"/>
  <c r="F58" i="1"/>
  <c r="E58" i="1"/>
  <c r="EN57" i="1"/>
  <c r="EM57" i="1"/>
  <c r="EL57" i="1"/>
  <c r="EK57" i="1"/>
  <c r="EJ57" i="1"/>
  <c r="EI57" i="1"/>
  <c r="EI56" i="1" s="1"/>
  <c r="CV57" i="1"/>
  <c r="CU57" i="1"/>
  <c r="CW57" i="1" s="1"/>
  <c r="BZ57" i="1"/>
  <c r="BZ56" i="1" s="1"/>
  <c r="BB57" i="1"/>
  <c r="BB56" i="1" s="1"/>
  <c r="AD57" i="1"/>
  <c r="AC57" i="1"/>
  <c r="F57" i="1"/>
  <c r="F56" i="1" s="1"/>
  <c r="E57" i="1"/>
  <c r="EN56" i="1"/>
  <c r="EL56" i="1"/>
  <c r="EJ56" i="1"/>
  <c r="AC56" i="1"/>
  <c r="E56" i="1"/>
  <c r="EN55" i="1"/>
  <c r="EM55" i="1"/>
  <c r="EM53" i="1" s="1"/>
  <c r="EL55" i="1"/>
  <c r="EK55" i="1"/>
  <c r="EK53" i="1" s="1"/>
  <c r="EJ55" i="1"/>
  <c r="EI55" i="1"/>
  <c r="CV55" i="1"/>
  <c r="DT55" i="1" s="1"/>
  <c r="CU55" i="1"/>
  <c r="CW55" i="1" s="1"/>
  <c r="AD55" i="1"/>
  <c r="AC55" i="1"/>
  <c r="F55" i="1"/>
  <c r="E55" i="1"/>
  <c r="EN54" i="1"/>
  <c r="EM54" i="1"/>
  <c r="EL54" i="1"/>
  <c r="EK54" i="1"/>
  <c r="EJ54" i="1"/>
  <c r="EI54" i="1"/>
  <c r="EI53" i="1" s="1"/>
  <c r="CV54" i="1"/>
  <c r="DS54" i="1" s="1"/>
  <c r="CU54" i="1"/>
  <c r="CW54" i="1" s="1"/>
  <c r="CW53" i="1" s="1"/>
  <c r="AD54" i="1"/>
  <c r="AC54" i="1"/>
  <c r="F54" i="1"/>
  <c r="F53" i="1" s="1"/>
  <c r="E54" i="1"/>
  <c r="EN53" i="1"/>
  <c r="EL53" i="1"/>
  <c r="EJ53" i="1"/>
  <c r="E53" i="1"/>
  <c r="DJ65" i="1"/>
  <c r="DB61" i="1"/>
  <c r="DQ61" i="1"/>
  <c r="DN61" i="1"/>
  <c r="DE61" i="1"/>
  <c r="DC61" i="1"/>
  <c r="DE60" i="1"/>
  <c r="DD60" i="1"/>
  <c r="DC60" i="1"/>
  <c r="DC59" i="1" s="1"/>
  <c r="CX59" i="1"/>
  <c r="CV59" i="1"/>
  <c r="CU59" i="1"/>
  <c r="AY59" i="1"/>
  <c r="AD59" i="1"/>
  <c r="F59" i="1"/>
  <c r="AY52" i="1"/>
  <c r="DH52" i="1"/>
  <c r="DG52" i="1"/>
  <c r="DB52" i="1"/>
  <c r="AY51" i="1"/>
  <c r="AY50" i="1" s="1"/>
  <c r="DI51" i="1"/>
  <c r="DB51" i="1"/>
  <c r="AY49" i="1"/>
  <c r="AY64" i="1" s="1"/>
  <c r="DE49" i="1"/>
  <c r="AY48" i="1"/>
  <c r="AY63" i="1" s="1"/>
  <c r="AY43" i="1"/>
  <c r="CU43" i="1" s="1"/>
  <c r="DJ43" i="1"/>
  <c r="DI43" i="1"/>
  <c r="DH43" i="1"/>
  <c r="DC43" i="1"/>
  <c r="AY42" i="1"/>
  <c r="DJ42" i="1"/>
  <c r="DH42" i="1"/>
  <c r="DC42" i="1"/>
  <c r="AY37" i="1"/>
  <c r="CU37" i="1"/>
  <c r="DJ37" i="1"/>
  <c r="DI37" i="1"/>
  <c r="DH37" i="1"/>
  <c r="DC37" i="1"/>
  <c r="AY36" i="1"/>
  <c r="AY35" i="1" s="1"/>
  <c r="CU36" i="1"/>
  <c r="DJ36" i="1"/>
  <c r="DC36" i="1"/>
  <c r="AY34" i="1"/>
  <c r="CU34" i="1" s="1"/>
  <c r="AY33" i="1"/>
  <c r="AY32" i="1" s="1"/>
  <c r="DR33" i="1"/>
  <c r="DQ33" i="1"/>
  <c r="DG33" i="1"/>
  <c r="DE33" i="1"/>
  <c r="CZ33" i="1"/>
  <c r="AY31" i="1"/>
  <c r="DR31" i="1"/>
  <c r="DQ31" i="1"/>
  <c r="DG31" i="1"/>
  <c r="DF31" i="1"/>
  <c r="DE31" i="1"/>
  <c r="CZ31" i="1"/>
  <c r="AY30" i="1"/>
  <c r="DR30" i="1"/>
  <c r="DG30" i="1"/>
  <c r="CZ30" i="1"/>
  <c r="AY28" i="1"/>
  <c r="CU28" i="1"/>
  <c r="DJ28" i="1"/>
  <c r="DA28" i="1"/>
  <c r="CZ28" i="1"/>
  <c r="AY27" i="1"/>
  <c r="AY26" i="1" s="1"/>
  <c r="CU27" i="1"/>
  <c r="CU26" i="1" s="1"/>
  <c r="DN27" i="1"/>
  <c r="DG27" i="1"/>
  <c r="DC27" i="1"/>
  <c r="DA27" i="1"/>
  <c r="AY25" i="1"/>
  <c r="CU25" i="1"/>
  <c r="DN25" i="1"/>
  <c r="DG25" i="1"/>
  <c r="DC25" i="1"/>
  <c r="DB25" i="1"/>
  <c r="DA25" i="1"/>
  <c r="AY24" i="1"/>
  <c r="AY23" i="1" s="1"/>
  <c r="DN24" i="1"/>
  <c r="DC24" i="1"/>
  <c r="DB24" i="1"/>
  <c r="DN22" i="1"/>
  <c r="AY22" i="1"/>
  <c r="CU22" i="1" s="1"/>
  <c r="DO22" i="1"/>
  <c r="DD22" i="1"/>
  <c r="DC22" i="1"/>
  <c r="DB22" i="1"/>
  <c r="AY21" i="1"/>
  <c r="CU21" i="1" s="1"/>
  <c r="DO21" i="1"/>
  <c r="DD21" i="1"/>
  <c r="DC21" i="1"/>
  <c r="DB21" i="1"/>
  <c r="DO20" i="1"/>
  <c r="AY19" i="1"/>
  <c r="CU19" i="1" s="1"/>
  <c r="DB19" i="1"/>
  <c r="DA19" i="1"/>
  <c r="AY18" i="1"/>
  <c r="CU18" i="1" s="1"/>
  <c r="DN18" i="1"/>
  <c r="DC18" i="1"/>
  <c r="DB18" i="1"/>
  <c r="DA18" i="1"/>
  <c r="AY16" i="1"/>
  <c r="DN16" i="1"/>
  <c r="DB16" i="1"/>
  <c r="DA16" i="1"/>
  <c r="AY15" i="1"/>
  <c r="CU15" i="1"/>
  <c r="DR15" i="1"/>
  <c r="DB15" i="1"/>
  <c r="DA15" i="1"/>
  <c r="AY14" i="1"/>
  <c r="AY13" i="1"/>
  <c r="AY12" i="1"/>
  <c r="CV12" i="1"/>
  <c r="CU53" i="1" l="1"/>
  <c r="CV53" i="1"/>
  <c r="DT53" i="1" s="1"/>
  <c r="CX54" i="1"/>
  <c r="DT54" i="1"/>
  <c r="CU56" i="1"/>
  <c r="DS55" i="1"/>
  <c r="DS53" i="1" s="1"/>
  <c r="DT57" i="1"/>
  <c r="CX55" i="1"/>
  <c r="DC20" i="1"/>
  <c r="DT58" i="1"/>
  <c r="AD56" i="1"/>
  <c r="AD53" i="1" s="1"/>
  <c r="CW56" i="1"/>
  <c r="CV56" i="1"/>
  <c r="CX57" i="1"/>
  <c r="DS57" i="1"/>
  <c r="CX58" i="1"/>
  <c r="DS58" i="1"/>
  <c r="AY20" i="1"/>
  <c r="DB20" i="1"/>
  <c r="AY41" i="1"/>
  <c r="DJ41" i="1"/>
  <c r="DC35" i="1"/>
  <c r="AY11" i="1"/>
  <c r="AY17" i="1"/>
  <c r="AY29" i="1"/>
  <c r="DA14" i="1"/>
  <c r="CZ29" i="1"/>
  <c r="DJ35" i="1"/>
  <c r="CU35" i="1"/>
  <c r="DG29" i="1"/>
  <c r="DB17" i="1"/>
  <c r="DE59" i="1"/>
  <c r="DN23" i="1"/>
  <c r="DD20" i="1"/>
  <c r="DA26" i="1"/>
  <c r="DA17" i="1"/>
  <c r="DG51" i="1"/>
  <c r="DG50" i="1" s="1"/>
  <c r="DH51" i="1"/>
  <c r="DB14" i="1"/>
  <c r="DC16" i="1"/>
  <c r="DH36" i="1"/>
  <c r="DH35" i="1" s="1"/>
  <c r="DQ28" i="1"/>
  <c r="CU33" i="1"/>
  <c r="CU32" i="1" s="1"/>
  <c r="DI36" i="1"/>
  <c r="DI35" i="1" s="1"/>
  <c r="DH41" i="1"/>
  <c r="DA24" i="1"/>
  <c r="DA23" i="1" s="1"/>
  <c r="CU24" i="1"/>
  <c r="CU23" i="1" s="1"/>
  <c r="DR28" i="1"/>
  <c r="DC34" i="1"/>
  <c r="DI42" i="1"/>
  <c r="DI41" i="1" s="1"/>
  <c r="DB23" i="1"/>
  <c r="DB27" i="1"/>
  <c r="CU31" i="1"/>
  <c r="CU30" i="1"/>
  <c r="DF33" i="1"/>
  <c r="DO17" i="1"/>
  <c r="DR19" i="1"/>
  <c r="DF30" i="1"/>
  <c r="DF29" i="1" s="1"/>
  <c r="DC15" i="1"/>
  <c r="DD16" i="1"/>
  <c r="DD18" i="1"/>
  <c r="DC19" i="1"/>
  <c r="DC17" i="1" s="1"/>
  <c r="DE21" i="1"/>
  <c r="DE22" i="1"/>
  <c r="DB28" i="1"/>
  <c r="DH30" i="1"/>
  <c r="DH31" i="1"/>
  <c r="DH33" i="1"/>
  <c r="DF34" i="1"/>
  <c r="DE48" i="1"/>
  <c r="DJ51" i="1"/>
  <c r="DJ52" i="1"/>
  <c r="DF61" i="1"/>
  <c r="DD15" i="1"/>
  <c r="DE16" i="1"/>
  <c r="DE18" i="1"/>
  <c r="DD19" i="1"/>
  <c r="DF21" i="1"/>
  <c r="DF22" i="1"/>
  <c r="DE25" i="1"/>
  <c r="DE27" i="1"/>
  <c r="DC28" i="1"/>
  <c r="DC26" i="1" s="1"/>
  <c r="DI30" i="1"/>
  <c r="DI31" i="1"/>
  <c r="DI33" i="1"/>
  <c r="DG34" i="1"/>
  <c r="DN36" i="1"/>
  <c r="DN37" i="1"/>
  <c r="DP37" i="1" s="1"/>
  <c r="DN42" i="1"/>
  <c r="DP42" i="1" s="1"/>
  <c r="DN43" i="1"/>
  <c r="DG49" i="1"/>
  <c r="DG60" i="1"/>
  <c r="DG61" i="1"/>
  <c r="DE15" i="1"/>
  <c r="DE14" i="1" s="1"/>
  <c r="DF16" i="1"/>
  <c r="DF18" i="1"/>
  <c r="DE19" i="1"/>
  <c r="DG21" i="1"/>
  <c r="DG22" i="1"/>
  <c r="DF24" i="1"/>
  <c r="DF25" i="1"/>
  <c r="DF27" i="1"/>
  <c r="DJ30" i="1"/>
  <c r="DJ31" i="1"/>
  <c r="DJ33" i="1"/>
  <c r="DH34" i="1"/>
  <c r="DO36" i="1"/>
  <c r="DO37" i="1"/>
  <c r="CV37" i="1"/>
  <c r="DT37" i="1" s="1"/>
  <c r="CU42" i="1"/>
  <c r="CU41" i="1" s="1"/>
  <c r="DO42" i="1"/>
  <c r="DO43" i="1"/>
  <c r="DG48" i="1"/>
  <c r="DG47" i="1" s="1"/>
  <c r="DN51" i="1"/>
  <c r="DP51" i="1" s="1"/>
  <c r="DN52" i="1"/>
  <c r="DP52" i="1" s="1"/>
  <c r="DR52" i="1" s="1"/>
  <c r="DH60" i="1"/>
  <c r="AY40" i="1"/>
  <c r="BA40" i="1" s="1"/>
  <c r="DF15" i="1"/>
  <c r="DG16" i="1"/>
  <c r="DG18" i="1"/>
  <c r="DF19" i="1"/>
  <c r="DH21" i="1"/>
  <c r="DH22" i="1"/>
  <c r="DG24" i="1"/>
  <c r="DG23" i="1" s="1"/>
  <c r="DI34" i="1"/>
  <c r="CV42" i="1"/>
  <c r="CV43" i="1"/>
  <c r="DO51" i="1"/>
  <c r="DO52" i="1"/>
  <c r="DI60" i="1"/>
  <c r="DI61" i="1"/>
  <c r="AY39" i="1"/>
  <c r="AY45" i="1" s="1"/>
  <c r="AY67" i="1" s="1"/>
  <c r="DG15" i="1"/>
  <c r="DH16" i="1"/>
  <c r="DH18" i="1"/>
  <c r="DG19" i="1"/>
  <c r="DI21" i="1"/>
  <c r="DI22" i="1"/>
  <c r="DH24" i="1"/>
  <c r="DH25" i="1"/>
  <c r="DH27" i="1"/>
  <c r="DF28" i="1"/>
  <c r="DN30" i="1"/>
  <c r="DP30" i="1" s="1"/>
  <c r="DN31" i="1"/>
  <c r="DP31" i="1" s="1"/>
  <c r="DN33" i="1"/>
  <c r="DP33" i="1" s="1"/>
  <c r="DJ34" i="1"/>
  <c r="DQ36" i="1"/>
  <c r="DQ37" i="1"/>
  <c r="CY42" i="1"/>
  <c r="DK42" i="1" s="1"/>
  <c r="DQ42" i="1"/>
  <c r="CY43" i="1"/>
  <c r="DQ43" i="1"/>
  <c r="AY47" i="1"/>
  <c r="CV51" i="1"/>
  <c r="CV52" i="1"/>
  <c r="DJ61" i="1"/>
  <c r="DH15" i="1"/>
  <c r="DI16" i="1"/>
  <c r="DI18" i="1"/>
  <c r="DH19" i="1"/>
  <c r="DJ21" i="1"/>
  <c r="DJ22" i="1"/>
  <c r="DI24" i="1"/>
  <c r="DI25" i="1"/>
  <c r="DI27" i="1"/>
  <c r="DG28" i="1"/>
  <c r="DG26" i="1" s="1"/>
  <c r="DO30" i="1"/>
  <c r="DO31" i="1"/>
  <c r="DM31" i="1" s="1"/>
  <c r="DO32" i="1"/>
  <c r="DO33" i="1"/>
  <c r="DM33" i="1" s="1"/>
  <c r="DO35" i="1"/>
  <c r="CZ36" i="1"/>
  <c r="DR36" i="1"/>
  <c r="EM36" i="1" s="1"/>
  <c r="CZ37" i="1"/>
  <c r="DR37" i="1"/>
  <c r="DR42" i="1"/>
  <c r="DR43" i="1"/>
  <c r="CY51" i="1"/>
  <c r="CY52" i="1"/>
  <c r="DG65" i="1"/>
  <c r="DC23" i="1"/>
  <c r="DI15" i="1"/>
  <c r="DJ16" i="1"/>
  <c r="DJ18" i="1"/>
  <c r="DI19" i="1"/>
  <c r="DJ24" i="1"/>
  <c r="DJ25" i="1"/>
  <c r="DJ27" i="1"/>
  <c r="DJ26" i="1" s="1"/>
  <c r="DH28" i="1"/>
  <c r="CV31" i="1"/>
  <c r="DL31" i="1" s="1"/>
  <c r="CV33" i="1"/>
  <c r="DN34" i="1"/>
  <c r="DP34" i="1" s="1"/>
  <c r="DA36" i="1"/>
  <c r="DA37" i="1"/>
  <c r="DA42" i="1"/>
  <c r="DA43" i="1"/>
  <c r="CZ51" i="1"/>
  <c r="CZ52" i="1"/>
  <c r="DH65" i="1"/>
  <c r="DJ15" i="1"/>
  <c r="DJ19" i="1"/>
  <c r="DN21" i="1"/>
  <c r="DN20" i="1" s="1"/>
  <c r="DI28" i="1"/>
  <c r="DQ30" i="1"/>
  <c r="DQ29" i="1" s="1"/>
  <c r="DO34" i="1"/>
  <c r="DB36" i="1"/>
  <c r="DB37" i="1"/>
  <c r="DB42" i="1"/>
  <c r="DB43" i="1"/>
  <c r="DN15" i="1"/>
  <c r="DN14" i="1" s="1"/>
  <c r="DO16" i="1"/>
  <c r="DO18" i="1"/>
  <c r="DN19" i="1"/>
  <c r="DN17" i="1" s="1"/>
  <c r="CV21" i="1"/>
  <c r="DT21" i="1" s="1"/>
  <c r="CV22" i="1"/>
  <c r="DT22" i="1" s="1"/>
  <c r="DO24" i="1"/>
  <c r="DO25" i="1"/>
  <c r="DO26" i="1"/>
  <c r="DO27" i="1"/>
  <c r="DO29" i="1"/>
  <c r="DA30" i="1"/>
  <c r="DA31" i="1"/>
  <c r="DA33" i="1"/>
  <c r="DQ34" i="1"/>
  <c r="DD37" i="1"/>
  <c r="DD42" i="1"/>
  <c r="DD43" i="1"/>
  <c r="DC51" i="1"/>
  <c r="DC52" i="1"/>
  <c r="CY60" i="1"/>
  <c r="DK60" i="1" s="1"/>
  <c r="DO60" i="1"/>
  <c r="CY61" i="1"/>
  <c r="DK61" i="1" s="1"/>
  <c r="DO61" i="1"/>
  <c r="DO15" i="1"/>
  <c r="DO14" i="1" s="1"/>
  <c r="CV16" i="1"/>
  <c r="CV18" i="1"/>
  <c r="DO19" i="1"/>
  <c r="DQ21" i="1"/>
  <c r="DM21" i="1" s="1"/>
  <c r="DQ22" i="1"/>
  <c r="CV25" i="1"/>
  <c r="DT25" i="1" s="1"/>
  <c r="CV27" i="1"/>
  <c r="DS27" i="1" s="1"/>
  <c r="DN28" i="1"/>
  <c r="DN26" i="1" s="1"/>
  <c r="DB30" i="1"/>
  <c r="DB31" i="1"/>
  <c r="DB33" i="1"/>
  <c r="CZ34" i="1"/>
  <c r="CZ32" i="1" s="1"/>
  <c r="DR34" i="1"/>
  <c r="DR32" i="1" s="1"/>
  <c r="DE37" i="1"/>
  <c r="DE42" i="1"/>
  <c r="DE43" i="1"/>
  <c r="DD51" i="1"/>
  <c r="DD52" i="1"/>
  <c r="CZ60" i="1"/>
  <c r="DL60" i="1" s="1"/>
  <c r="CZ61" i="1"/>
  <c r="DL61" i="1" s="1"/>
  <c r="DD61" i="1"/>
  <c r="DD59" i="1" s="1"/>
  <c r="CV15" i="1"/>
  <c r="DS15" i="1" s="1"/>
  <c r="DQ16" i="1"/>
  <c r="DM16" i="1" s="1"/>
  <c r="EI16" i="1" s="1"/>
  <c r="DQ18" i="1"/>
  <c r="CV19" i="1"/>
  <c r="DT19" i="1" s="1"/>
  <c r="DR21" i="1"/>
  <c r="DR22" i="1"/>
  <c r="DQ24" i="1"/>
  <c r="DQ25" i="1"/>
  <c r="DQ27" i="1"/>
  <c r="DO28" i="1"/>
  <c r="DC30" i="1"/>
  <c r="DC31" i="1"/>
  <c r="DC33" i="1"/>
  <c r="DA34" i="1"/>
  <c r="DF36" i="1"/>
  <c r="DF37" i="1"/>
  <c r="DF42" i="1"/>
  <c r="DF43" i="1"/>
  <c r="DE51" i="1"/>
  <c r="DE63" i="1" s="1"/>
  <c r="DE52" i="1"/>
  <c r="DE64" i="1" s="1"/>
  <c r="DA60" i="1"/>
  <c r="DQ60" i="1"/>
  <c r="DQ59" i="1" s="1"/>
  <c r="DA61" i="1"/>
  <c r="DQ15" i="1"/>
  <c r="DR16" i="1"/>
  <c r="DR14" i="1" s="1"/>
  <c r="DR18" i="1"/>
  <c r="DQ19" i="1"/>
  <c r="DA21" i="1"/>
  <c r="DA22" i="1"/>
  <c r="CZ24" i="1"/>
  <c r="DR24" i="1"/>
  <c r="EN24" i="1" s="1"/>
  <c r="CZ25" i="1"/>
  <c r="DR25" i="1"/>
  <c r="CZ27" i="1"/>
  <c r="CZ26" i="1" s="1"/>
  <c r="DR27" i="1"/>
  <c r="DR26" i="1" s="1"/>
  <c r="DB34" i="1"/>
  <c r="DG36" i="1"/>
  <c r="DG37" i="1"/>
  <c r="DG42" i="1"/>
  <c r="DG43" i="1"/>
  <c r="DF51" i="1"/>
  <c r="DF52" i="1"/>
  <c r="DR61" i="1"/>
  <c r="CU17" i="1"/>
  <c r="CU20" i="1"/>
  <c r="DR40" i="1"/>
  <c r="DN13" i="1"/>
  <c r="CY12" i="1"/>
  <c r="DO12" i="1"/>
  <c r="CY13" i="1"/>
  <c r="DO13" i="1"/>
  <c r="CY15" i="1"/>
  <c r="CY16" i="1"/>
  <c r="CY18" i="1"/>
  <c r="CY19" i="1"/>
  <c r="DK19" i="1" s="1"/>
  <c r="CY21" i="1"/>
  <c r="CY22" i="1"/>
  <c r="DK22" i="1" s="1"/>
  <c r="DO23" i="1"/>
  <c r="CZ12" i="1"/>
  <c r="CZ13" i="1"/>
  <c r="CZ15" i="1"/>
  <c r="CZ16" i="1"/>
  <c r="DP16" i="1"/>
  <c r="CZ18" i="1"/>
  <c r="DP18" i="1"/>
  <c r="CZ19" i="1"/>
  <c r="CZ21" i="1"/>
  <c r="CZ22" i="1"/>
  <c r="DP22" i="1"/>
  <c r="DA12" i="1"/>
  <c r="DQ12" i="1"/>
  <c r="DA13" i="1"/>
  <c r="DQ13" i="1"/>
  <c r="EN31" i="1"/>
  <c r="EM31" i="1"/>
  <c r="EN33" i="1"/>
  <c r="EM33" i="1"/>
  <c r="DR39" i="1"/>
  <c r="DB12" i="1"/>
  <c r="DR12" i="1"/>
  <c r="DB13" i="1"/>
  <c r="DR13" i="1"/>
  <c r="DC12" i="1"/>
  <c r="DC13" i="1"/>
  <c r="DN12" i="1"/>
  <c r="DD12" i="1"/>
  <c r="DD13" i="1"/>
  <c r="DP24" i="1"/>
  <c r="DD25" i="1"/>
  <c r="DD27" i="1"/>
  <c r="DD31" i="1"/>
  <c r="DD33" i="1"/>
  <c r="DE12" i="1"/>
  <c r="DE13" i="1"/>
  <c r="DP28" i="1"/>
  <c r="DF12" i="1"/>
  <c r="DF13" i="1"/>
  <c r="DG12" i="1"/>
  <c r="DG13" i="1"/>
  <c r="CV24" i="1"/>
  <c r="DG32" i="1"/>
  <c r="DH12" i="1"/>
  <c r="DH13" i="1"/>
  <c r="CV28" i="1"/>
  <c r="CV30" i="1"/>
  <c r="CV34" i="1"/>
  <c r="CV36" i="1"/>
  <c r="DI52" i="1"/>
  <c r="DI50" i="1" s="1"/>
  <c r="DI12" i="1"/>
  <c r="DI13" i="1"/>
  <c r="CY24" i="1"/>
  <c r="DR29" i="1"/>
  <c r="DJ12" i="1"/>
  <c r="DJ13" i="1"/>
  <c r="CU12" i="1"/>
  <c r="DT12" i="1" s="1"/>
  <c r="E46" i="1"/>
  <c r="CU13" i="1"/>
  <c r="CU16" i="1"/>
  <c r="CU14" i="1" s="1"/>
  <c r="DD24" i="1"/>
  <c r="CV13" i="1"/>
  <c r="CV11" i="1" s="1"/>
  <c r="DE24" i="1"/>
  <c r="DD28" i="1"/>
  <c r="DD30" i="1"/>
  <c r="DD34" i="1"/>
  <c r="DD36" i="1"/>
  <c r="DP25" i="1"/>
  <c r="DP27" i="1"/>
  <c r="DE28" i="1"/>
  <c r="DE30" i="1"/>
  <c r="DE29" i="1" s="1"/>
  <c r="DE34" i="1"/>
  <c r="DE32" i="1" s="1"/>
  <c r="DE36" i="1"/>
  <c r="DE35" i="1" s="1"/>
  <c r="AC64" i="1"/>
  <c r="DN60" i="1"/>
  <c r="DJ60" i="1"/>
  <c r="CY25" i="1"/>
  <c r="DK25" i="1" s="1"/>
  <c r="CY27" i="1"/>
  <c r="CY28" i="1"/>
  <c r="DK28" i="1" s="1"/>
  <c r="CY30" i="1"/>
  <c r="CY31" i="1"/>
  <c r="CY33" i="1"/>
  <c r="CY34" i="1"/>
  <c r="DK34" i="1" s="1"/>
  <c r="CY36" i="1"/>
  <c r="CY37" i="1"/>
  <c r="DK37" i="1" s="1"/>
  <c r="DE47" i="1"/>
  <c r="DQ51" i="1"/>
  <c r="E52" i="1"/>
  <c r="DA51" i="1"/>
  <c r="DQ52" i="1"/>
  <c r="DL52" i="1"/>
  <c r="DA52" i="1"/>
  <c r="DP43" i="1"/>
  <c r="CZ42" i="1"/>
  <c r="DT43" i="1"/>
  <c r="DS43" i="1"/>
  <c r="DK43" i="1"/>
  <c r="DI48" i="1"/>
  <c r="DQ64" i="1"/>
  <c r="CZ43" i="1"/>
  <c r="DL43" i="1" s="1"/>
  <c r="DC41" i="1"/>
  <c r="DI49" i="1"/>
  <c r="DJ48" i="1"/>
  <c r="DJ49" i="1"/>
  <c r="DM60" i="1"/>
  <c r="DM59" i="1" s="1"/>
  <c r="AY62" i="1"/>
  <c r="CU48" i="1"/>
  <c r="E64" i="1"/>
  <c r="BA64" i="1"/>
  <c r="CU49" i="1"/>
  <c r="CU51" i="1"/>
  <c r="CU52" i="1"/>
  <c r="CV48" i="1"/>
  <c r="CV49" i="1"/>
  <c r="EJ61" i="1"/>
  <c r="DP61" i="1"/>
  <c r="DI65" i="1"/>
  <c r="E49" i="1"/>
  <c r="DB60" i="1"/>
  <c r="DB59" i="1" s="1"/>
  <c r="DN48" i="1"/>
  <c r="DN49" i="1"/>
  <c r="CY48" i="1"/>
  <c r="DO48" i="1"/>
  <c r="CY49" i="1"/>
  <c r="DO49" i="1"/>
  <c r="CZ48" i="1"/>
  <c r="CZ49" i="1"/>
  <c r="EN61" i="1"/>
  <c r="EM61" i="1"/>
  <c r="EI61" i="1"/>
  <c r="DQ63" i="1"/>
  <c r="DA48" i="1"/>
  <c r="DQ48" i="1"/>
  <c r="DA49" i="1"/>
  <c r="DQ49" i="1"/>
  <c r="DF60" i="1"/>
  <c r="DB48" i="1"/>
  <c r="DB49" i="1"/>
  <c r="DB64" i="1" s="1"/>
  <c r="DC48" i="1"/>
  <c r="DC49" i="1"/>
  <c r="DC64" i="1" s="1"/>
  <c r="DD48" i="1"/>
  <c r="DD49" i="1"/>
  <c r="DF48" i="1"/>
  <c r="DF49" i="1"/>
  <c r="DH61" i="1"/>
  <c r="DC65" i="1"/>
  <c r="DR59" i="1"/>
  <c r="EN59" i="1" s="1"/>
  <c r="DH48" i="1"/>
  <c r="DH49" i="1"/>
  <c r="DM65" i="1"/>
  <c r="DN65" i="1"/>
  <c r="CY65" i="1"/>
  <c r="DO65" i="1"/>
  <c r="CZ65" i="1"/>
  <c r="DP65" i="1"/>
  <c r="DA65" i="1"/>
  <c r="DQ65" i="1"/>
  <c r="DB65" i="1"/>
  <c r="DD65" i="1"/>
  <c r="DE65" i="1"/>
  <c r="DF65" i="1"/>
  <c r="CY41" i="1" l="1"/>
  <c r="CU64" i="1"/>
  <c r="DE23" i="1"/>
  <c r="CU63" i="1"/>
  <c r="CU62" i="1" s="1"/>
  <c r="CX56" i="1"/>
  <c r="CX53" i="1" s="1"/>
  <c r="DT56" i="1"/>
  <c r="AY38" i="1"/>
  <c r="DS56" i="1"/>
  <c r="DO41" i="1"/>
  <c r="EM24" i="1"/>
  <c r="EN22" i="1"/>
  <c r="DE26" i="1"/>
  <c r="EM21" i="1"/>
  <c r="EN28" i="1"/>
  <c r="DK31" i="1"/>
  <c r="CU29" i="1"/>
  <c r="AY46" i="1"/>
  <c r="AY68" i="1" s="1"/>
  <c r="DG14" i="1"/>
  <c r="DE20" i="1"/>
  <c r="DJ17" i="1"/>
  <c r="EN29" i="1"/>
  <c r="EN30" i="1"/>
  <c r="DN41" i="1"/>
  <c r="DF64" i="1"/>
  <c r="DQ41" i="1"/>
  <c r="DS37" i="1"/>
  <c r="EN43" i="1"/>
  <c r="DF59" i="1"/>
  <c r="DA29" i="1"/>
  <c r="DT33" i="1"/>
  <c r="EM37" i="1"/>
  <c r="DN35" i="1"/>
  <c r="EN25" i="1"/>
  <c r="DO59" i="1"/>
  <c r="DC50" i="1"/>
  <c r="EN36" i="1"/>
  <c r="DC40" i="1"/>
  <c r="DC46" i="1" s="1"/>
  <c r="EN18" i="1"/>
  <c r="DC32" i="1"/>
  <c r="EM42" i="1"/>
  <c r="EN42" i="1"/>
  <c r="DQ14" i="1"/>
  <c r="EN14" i="1" s="1"/>
  <c r="DC29" i="1"/>
  <c r="DE41" i="1"/>
  <c r="DF32" i="1"/>
  <c r="DS33" i="1"/>
  <c r="DS31" i="1"/>
  <c r="CV50" i="1"/>
  <c r="DL33" i="1"/>
  <c r="CV14" i="1"/>
  <c r="DT14" i="1" s="1"/>
  <c r="CV41" i="1"/>
  <c r="DT41" i="1" s="1"/>
  <c r="EM22" i="1"/>
  <c r="EM20" i="1" s="1"/>
  <c r="DP36" i="1"/>
  <c r="EL36" i="1" s="1"/>
  <c r="DN29" i="1"/>
  <c r="DJ29" i="1"/>
  <c r="DJ59" i="1"/>
  <c r="DH14" i="1"/>
  <c r="DD35" i="1"/>
  <c r="EI31" i="1"/>
  <c r="EM30" i="1"/>
  <c r="EM29" i="1" s="1"/>
  <c r="DD41" i="1"/>
  <c r="EJ31" i="1"/>
  <c r="CZ59" i="1"/>
  <c r="DL59" i="1" s="1"/>
  <c r="EM28" i="1"/>
  <c r="EN21" i="1"/>
  <c r="DM28" i="1"/>
  <c r="EJ28" i="1" s="1"/>
  <c r="DG63" i="1"/>
  <c r="DJ40" i="1"/>
  <c r="DJ46" i="1" s="1"/>
  <c r="EM15" i="1"/>
  <c r="DQ26" i="1"/>
  <c r="EN26" i="1" s="1"/>
  <c r="EN15" i="1"/>
  <c r="DM51" i="1"/>
  <c r="EI51" i="1" s="1"/>
  <c r="DM15" i="1"/>
  <c r="EI15" i="1" s="1"/>
  <c r="EI14" i="1" s="1"/>
  <c r="CY50" i="1"/>
  <c r="DI20" i="1"/>
  <c r="EJ16" i="1"/>
  <c r="DG59" i="1"/>
  <c r="DQ17" i="1"/>
  <c r="DF41" i="1"/>
  <c r="DF26" i="1"/>
  <c r="DL51" i="1"/>
  <c r="DT31" i="1"/>
  <c r="DT15" i="1"/>
  <c r="DR41" i="1"/>
  <c r="EN41" i="1" s="1"/>
  <c r="EM43" i="1"/>
  <c r="DP19" i="1"/>
  <c r="EL19" i="1" s="1"/>
  <c r="DP21" i="1"/>
  <c r="EK21" i="1" s="1"/>
  <c r="DH23" i="1"/>
  <c r="DH59" i="1"/>
  <c r="DF14" i="1"/>
  <c r="DF40" i="1"/>
  <c r="DF46" i="1" s="1"/>
  <c r="DF17" i="1"/>
  <c r="DD64" i="1"/>
  <c r="DB41" i="1"/>
  <c r="DL27" i="1"/>
  <c r="DN32" i="1"/>
  <c r="EJ33" i="1"/>
  <c r="DG41" i="1"/>
  <c r="DB29" i="1"/>
  <c r="DM24" i="1"/>
  <c r="EJ24" i="1" s="1"/>
  <c r="DI40" i="1"/>
  <c r="DI46" i="1" s="1"/>
  <c r="EM27" i="1"/>
  <c r="EM19" i="1"/>
  <c r="DM22" i="1"/>
  <c r="DM30" i="1"/>
  <c r="DH32" i="1"/>
  <c r="EN27" i="1"/>
  <c r="DL34" i="1"/>
  <c r="DI14" i="1"/>
  <c r="DI64" i="1"/>
  <c r="EM18" i="1"/>
  <c r="DC14" i="1"/>
  <c r="DB26" i="1"/>
  <c r="EM16" i="1"/>
  <c r="DA41" i="1"/>
  <c r="DI23" i="1"/>
  <c r="DR35" i="1"/>
  <c r="EN16" i="1"/>
  <c r="DA35" i="1"/>
  <c r="EN34" i="1"/>
  <c r="DM52" i="1"/>
  <c r="EJ52" i="1" s="1"/>
  <c r="DD23" i="1"/>
  <c r="DG40" i="1"/>
  <c r="DG46" i="1" s="1"/>
  <c r="EN37" i="1"/>
  <c r="CY59" i="1"/>
  <c r="DK59" i="1" s="1"/>
  <c r="DM19" i="1"/>
  <c r="EJ19" i="1" s="1"/>
  <c r="DF35" i="1"/>
  <c r="DQ32" i="1"/>
  <c r="EN32" i="1" s="1"/>
  <c r="DS21" i="1"/>
  <c r="CV20" i="1"/>
  <c r="DT20" i="1" s="1"/>
  <c r="DL37" i="1"/>
  <c r="DS25" i="1"/>
  <c r="CV17" i="1"/>
  <c r="DT17" i="1" s="1"/>
  <c r="DL25" i="1"/>
  <c r="DS42" i="1"/>
  <c r="DS41" i="1" s="1"/>
  <c r="DO50" i="1"/>
  <c r="DT27" i="1"/>
  <c r="DR23" i="1"/>
  <c r="DA32" i="1"/>
  <c r="DI32" i="1"/>
  <c r="DD14" i="1"/>
  <c r="DD29" i="1"/>
  <c r="EM35" i="1"/>
  <c r="CZ23" i="1"/>
  <c r="DA59" i="1"/>
  <c r="DM37" i="1"/>
  <c r="DT42" i="1"/>
  <c r="EN19" i="1"/>
  <c r="DP15" i="1"/>
  <c r="EK15" i="1" s="1"/>
  <c r="DM36" i="1"/>
  <c r="DI29" i="1"/>
  <c r="DH40" i="1"/>
  <c r="DH46" i="1" s="1"/>
  <c r="DQ23" i="1"/>
  <c r="EI33" i="1"/>
  <c r="EM34" i="1"/>
  <c r="EM32" i="1" s="1"/>
  <c r="DL22" i="1"/>
  <c r="DG35" i="1"/>
  <c r="DA20" i="1"/>
  <c r="DE50" i="1"/>
  <c r="DB32" i="1"/>
  <c r="DM27" i="1"/>
  <c r="DI26" i="1"/>
  <c r="DG64" i="1"/>
  <c r="DR20" i="1"/>
  <c r="DS22" i="1"/>
  <c r="DH26" i="1"/>
  <c r="DJ32" i="1"/>
  <c r="DM42" i="1"/>
  <c r="EI42" i="1" s="1"/>
  <c r="DD40" i="1"/>
  <c r="DD46" i="1" s="1"/>
  <c r="DL19" i="1"/>
  <c r="DM25" i="1"/>
  <c r="DN50" i="1"/>
  <c r="EM25" i="1"/>
  <c r="DR17" i="1"/>
  <c r="DJ20" i="1"/>
  <c r="DQ40" i="1"/>
  <c r="DQ46" i="1" s="1"/>
  <c r="DQ68" i="1" s="1"/>
  <c r="DA40" i="1"/>
  <c r="DL16" i="1"/>
  <c r="DJ23" i="1"/>
  <c r="DQ35" i="1"/>
  <c r="DH20" i="1"/>
  <c r="DF20" i="1"/>
  <c r="DJ64" i="1"/>
  <c r="DB40" i="1"/>
  <c r="DB46" i="1" s="1"/>
  <c r="DB68" i="1" s="1"/>
  <c r="DA46" i="1"/>
  <c r="DS19" i="1"/>
  <c r="DS18" i="1"/>
  <c r="DS17" i="1" s="1"/>
  <c r="EI21" i="1"/>
  <c r="DJ14" i="1"/>
  <c r="DI17" i="1"/>
  <c r="DH17" i="1"/>
  <c r="DI59" i="1"/>
  <c r="DF23" i="1"/>
  <c r="DK51" i="1"/>
  <c r="DE62" i="1"/>
  <c r="DT18" i="1"/>
  <c r="EJ21" i="1"/>
  <c r="DQ20" i="1"/>
  <c r="DM18" i="1"/>
  <c r="DB35" i="1"/>
  <c r="CZ35" i="1"/>
  <c r="DG17" i="1"/>
  <c r="DD17" i="1"/>
  <c r="DL24" i="1"/>
  <c r="DM34" i="1"/>
  <c r="DM32" i="1" s="1"/>
  <c r="DM43" i="1"/>
  <c r="DG20" i="1"/>
  <c r="DE17" i="1"/>
  <c r="DH29" i="1"/>
  <c r="DS51" i="1"/>
  <c r="DT51" i="1"/>
  <c r="DK41" i="1"/>
  <c r="EL37" i="1"/>
  <c r="EK37" i="1"/>
  <c r="DJ39" i="1"/>
  <c r="DJ11" i="1"/>
  <c r="EL28" i="1"/>
  <c r="EK28" i="1"/>
  <c r="EN12" i="1"/>
  <c r="EM12" i="1"/>
  <c r="DR11" i="1"/>
  <c r="DH63" i="1"/>
  <c r="DH47" i="1"/>
  <c r="DN63" i="1"/>
  <c r="DP48" i="1"/>
  <c r="DN47" i="1"/>
  <c r="DI63" i="1"/>
  <c r="DI47" i="1"/>
  <c r="DB39" i="1"/>
  <c r="DB11" i="1"/>
  <c r="E40" i="1"/>
  <c r="DA45" i="1"/>
  <c r="DL21" i="1"/>
  <c r="CZ20" i="1"/>
  <c r="DO39" i="1"/>
  <c r="DM12" i="1"/>
  <c r="EJ12" i="1" s="1"/>
  <c r="DO11" i="1"/>
  <c r="DN40" i="1"/>
  <c r="DP13" i="1"/>
  <c r="DQ50" i="1"/>
  <c r="AY44" i="1"/>
  <c r="AY66" i="1" s="1"/>
  <c r="CY39" i="1"/>
  <c r="DK12" i="1"/>
  <c r="CY11" i="1"/>
  <c r="CV39" i="1"/>
  <c r="DA64" i="1"/>
  <c r="CV64" i="1"/>
  <c r="DT49" i="1"/>
  <c r="DS49" i="1"/>
  <c r="DK36" i="1"/>
  <c r="CY35" i="1"/>
  <c r="DK35" i="1" s="1"/>
  <c r="DT36" i="1"/>
  <c r="DS36" i="1"/>
  <c r="DS35" i="1" s="1"/>
  <c r="CV35" i="1"/>
  <c r="DN39" i="1"/>
  <c r="DN11" i="1"/>
  <c r="DP12" i="1"/>
  <c r="EL18" i="1"/>
  <c r="EK18" i="1"/>
  <c r="DS12" i="1"/>
  <c r="DO64" i="1"/>
  <c r="DM49" i="1"/>
  <c r="EJ49" i="1" s="1"/>
  <c r="DK52" i="1"/>
  <c r="DI39" i="1"/>
  <c r="DI11" i="1"/>
  <c r="DT34" i="1"/>
  <c r="DS34" i="1"/>
  <c r="CV32" i="1"/>
  <c r="EL34" i="1"/>
  <c r="EK34" i="1"/>
  <c r="DD32" i="1"/>
  <c r="DQ39" i="1"/>
  <c r="EM39" i="1" s="1"/>
  <c r="DQ11" i="1"/>
  <c r="DL18" i="1"/>
  <c r="CZ17" i="1"/>
  <c r="CY64" i="1"/>
  <c r="DK49" i="1"/>
  <c r="DA50" i="1"/>
  <c r="DK33" i="1"/>
  <c r="CY32" i="1"/>
  <c r="DK32" i="1" s="1"/>
  <c r="CU40" i="1"/>
  <c r="DT30" i="1"/>
  <c r="DS30" i="1"/>
  <c r="CV29" i="1"/>
  <c r="DF39" i="1"/>
  <c r="DF11" i="1"/>
  <c r="DA39" i="1"/>
  <c r="DA11" i="1"/>
  <c r="EL16" i="1"/>
  <c r="EK16" i="1"/>
  <c r="DK21" i="1"/>
  <c r="CY20" i="1"/>
  <c r="DK20" i="1" s="1"/>
  <c r="DA63" i="1"/>
  <c r="DA47" i="1"/>
  <c r="DT28" i="1"/>
  <c r="DS28" i="1"/>
  <c r="DS26" i="1" s="1"/>
  <c r="CV26" i="1"/>
  <c r="DD39" i="1"/>
  <c r="DD11" i="1"/>
  <c r="DC68" i="1"/>
  <c r="EL65" i="1"/>
  <c r="EK65" i="1"/>
  <c r="DL65" i="1"/>
  <c r="CU50" i="1"/>
  <c r="DK30" i="1"/>
  <c r="CY29" i="1"/>
  <c r="DK29" i="1" s="1"/>
  <c r="CV40" i="1"/>
  <c r="DT13" i="1"/>
  <c r="DS13" i="1"/>
  <c r="BA46" i="1"/>
  <c r="AC45" i="1"/>
  <c r="DL15" i="1"/>
  <c r="CZ14" i="1"/>
  <c r="DK18" i="1"/>
  <c r="CY17" i="1"/>
  <c r="DK17" i="1" s="1"/>
  <c r="DQ62" i="1"/>
  <c r="CV63" i="1"/>
  <c r="DT48" i="1"/>
  <c r="DS48" i="1"/>
  <c r="CV47" i="1"/>
  <c r="E45" i="1"/>
  <c r="E44" i="1" s="1"/>
  <c r="DT24" i="1"/>
  <c r="DS24" i="1"/>
  <c r="CV23" i="1"/>
  <c r="DE40" i="1"/>
  <c r="DE46" i="1" s="1"/>
  <c r="DE68" i="1" s="1"/>
  <c r="DD26" i="1"/>
  <c r="CZ40" i="1"/>
  <c r="DL13" i="1"/>
  <c r="DK16" i="1"/>
  <c r="CU47" i="1"/>
  <c r="DG39" i="1"/>
  <c r="DG11" i="1"/>
  <c r="DK65" i="1"/>
  <c r="DC63" i="1"/>
  <c r="DC62" i="1" s="1"/>
  <c r="DC47" i="1"/>
  <c r="DO63" i="1"/>
  <c r="DO47" i="1"/>
  <c r="DM48" i="1"/>
  <c r="EJ48" i="1" s="1"/>
  <c r="EK43" i="1"/>
  <c r="EL43" i="1"/>
  <c r="DK27" i="1"/>
  <c r="CY26" i="1"/>
  <c r="DK26" i="1" s="1"/>
  <c r="EL27" i="1"/>
  <c r="EK27" i="1"/>
  <c r="DP26" i="1"/>
  <c r="EL26" i="1" s="1"/>
  <c r="DK15" i="1"/>
  <c r="CY14" i="1"/>
  <c r="DK14" i="1" s="1"/>
  <c r="DB63" i="1"/>
  <c r="DB62" i="1" s="1"/>
  <c r="DB47" i="1"/>
  <c r="EL22" i="1"/>
  <c r="EK22" i="1"/>
  <c r="CY63" i="1"/>
  <c r="CY47" i="1"/>
  <c r="DK48" i="1"/>
  <c r="EL52" i="1"/>
  <c r="EK52" i="1"/>
  <c r="EL33" i="1"/>
  <c r="EK33" i="1"/>
  <c r="DP32" i="1"/>
  <c r="EL32" i="1" s="1"/>
  <c r="DL36" i="1"/>
  <c r="DE39" i="1"/>
  <c r="DE11" i="1"/>
  <c r="DM13" i="1"/>
  <c r="DO40" i="1"/>
  <c r="DO46" i="1" s="1"/>
  <c r="DN64" i="1"/>
  <c r="DP49" i="1"/>
  <c r="EJ65" i="1"/>
  <c r="EI65" i="1"/>
  <c r="DR65" i="1"/>
  <c r="DF63" i="1"/>
  <c r="DF47" i="1"/>
  <c r="EK42" i="1"/>
  <c r="DP41" i="1"/>
  <c r="EL42" i="1"/>
  <c r="DS52" i="1"/>
  <c r="EN52" i="1"/>
  <c r="EM52" i="1"/>
  <c r="EL51" i="1"/>
  <c r="EK51" i="1"/>
  <c r="DP50" i="1"/>
  <c r="E68" i="1"/>
  <c r="E43" i="1"/>
  <c r="E22" i="1"/>
  <c r="E19" i="1"/>
  <c r="E13" i="1"/>
  <c r="E25" i="1"/>
  <c r="E37" i="1"/>
  <c r="E34" i="1"/>
  <c r="E28" i="1"/>
  <c r="E31" i="1"/>
  <c r="EL30" i="1"/>
  <c r="EK30" i="1"/>
  <c r="DP29" i="1"/>
  <c r="EL29" i="1" s="1"/>
  <c r="EL24" i="1"/>
  <c r="EK24" i="1"/>
  <c r="DP23" i="1"/>
  <c r="EL23" i="1" s="1"/>
  <c r="AC46" i="1"/>
  <c r="DR45" i="1"/>
  <c r="DR38" i="1"/>
  <c r="CY40" i="1"/>
  <c r="DK13" i="1"/>
  <c r="DS16" i="1"/>
  <c r="DS14" i="1" s="1"/>
  <c r="DL28" i="1"/>
  <c r="CZ64" i="1"/>
  <c r="DL64" i="1" s="1"/>
  <c r="DL49" i="1"/>
  <c r="CZ41" i="1"/>
  <c r="DL42" i="1"/>
  <c r="DT52" i="1"/>
  <c r="EI52" i="1"/>
  <c r="DR51" i="1"/>
  <c r="CU39" i="1"/>
  <c r="CU11" i="1"/>
  <c r="DT11" i="1" s="1"/>
  <c r="DL30" i="1"/>
  <c r="DH39" i="1"/>
  <c r="DH11" i="1"/>
  <c r="AC40" i="1"/>
  <c r="EM26" i="1"/>
  <c r="DT16" i="1"/>
  <c r="CZ63" i="1"/>
  <c r="CZ47" i="1"/>
  <c r="DL48" i="1"/>
  <c r="EL61" i="1"/>
  <c r="EK61" i="1"/>
  <c r="EJ60" i="1"/>
  <c r="DN59" i="1"/>
  <c r="EJ59" i="1" s="1"/>
  <c r="EI60" i="1"/>
  <c r="EI59" i="1" s="1"/>
  <c r="DP60" i="1"/>
  <c r="AD46" i="1"/>
  <c r="F46" i="1"/>
  <c r="DC39" i="1"/>
  <c r="DC11" i="1"/>
  <c r="CZ39" i="1"/>
  <c r="DL12" i="1"/>
  <c r="CZ11" i="1"/>
  <c r="DL11" i="1" s="1"/>
  <c r="E16" i="1"/>
  <c r="DH64" i="1"/>
  <c r="DD63" i="1"/>
  <c r="DD47" i="1"/>
  <c r="DJ63" i="1"/>
  <c r="DJ47" i="1"/>
  <c r="EJ51" i="1"/>
  <c r="EL31" i="1"/>
  <c r="EK31" i="1"/>
  <c r="EL25" i="1"/>
  <c r="EK25" i="1"/>
  <c r="DK24" i="1"/>
  <c r="CY23" i="1"/>
  <c r="DK23" i="1" s="1"/>
  <c r="EN13" i="1"/>
  <c r="EM13" i="1"/>
  <c r="DR46" i="1"/>
  <c r="DS29" i="1" l="1"/>
  <c r="EM23" i="1"/>
  <c r="EL41" i="1"/>
  <c r="EM41" i="1"/>
  <c r="DF62" i="1"/>
  <c r="DP35" i="1"/>
  <c r="EL35" i="1" s="1"/>
  <c r="EK36" i="1"/>
  <c r="EK35" i="1" s="1"/>
  <c r="DF68" i="1"/>
  <c r="DP17" i="1"/>
  <c r="EL17" i="1" s="1"/>
  <c r="DS20" i="1"/>
  <c r="DL14" i="1"/>
  <c r="DS32" i="1"/>
  <c r="EM40" i="1"/>
  <c r="EN40" i="1"/>
  <c r="EM14" i="1"/>
  <c r="EN17" i="1"/>
  <c r="EK32" i="1"/>
  <c r="EN39" i="1"/>
  <c r="EM17" i="1"/>
  <c r="DK50" i="1"/>
  <c r="DM41" i="1"/>
  <c r="EJ41" i="1" s="1"/>
  <c r="DL41" i="1"/>
  <c r="DD62" i="1"/>
  <c r="DD68" i="1"/>
  <c r="EI24" i="1"/>
  <c r="DI68" i="1"/>
  <c r="DM14" i="1"/>
  <c r="EJ14" i="1" s="1"/>
  <c r="EI12" i="1"/>
  <c r="DI62" i="1"/>
  <c r="EJ15" i="1"/>
  <c r="EN23" i="1"/>
  <c r="DJ68" i="1"/>
  <c r="DM23" i="1"/>
  <c r="EJ23" i="1" s="1"/>
  <c r="EN35" i="1"/>
  <c r="EI28" i="1"/>
  <c r="DA38" i="1"/>
  <c r="EL21" i="1"/>
  <c r="DP20" i="1"/>
  <c r="EL20" i="1" s="1"/>
  <c r="EK19" i="1"/>
  <c r="EK17" i="1" s="1"/>
  <c r="EJ32" i="1"/>
  <c r="EI50" i="1"/>
  <c r="DJ62" i="1"/>
  <c r="DA68" i="1"/>
  <c r="DM64" i="1"/>
  <c r="EJ64" i="1" s="1"/>
  <c r="DP14" i="1"/>
  <c r="EL14" i="1" s="1"/>
  <c r="EN20" i="1"/>
  <c r="EL15" i="1"/>
  <c r="DM50" i="1"/>
  <c r="EJ50" i="1" s="1"/>
  <c r="DM29" i="1"/>
  <c r="EJ29" i="1" s="1"/>
  <c r="EJ30" i="1"/>
  <c r="EI30" i="1"/>
  <c r="EI29" i="1" s="1"/>
  <c r="EI22" i="1"/>
  <c r="EI20" i="1" s="1"/>
  <c r="EJ22" i="1"/>
  <c r="DO68" i="1"/>
  <c r="DM40" i="1"/>
  <c r="DM46" i="1" s="1"/>
  <c r="EI19" i="1"/>
  <c r="DG68" i="1"/>
  <c r="DM20" i="1"/>
  <c r="EJ20" i="1" s="1"/>
  <c r="DO62" i="1"/>
  <c r="DL17" i="1"/>
  <c r="DS50" i="1"/>
  <c r="DS23" i="1"/>
  <c r="DL20" i="1"/>
  <c r="DS47" i="1"/>
  <c r="DM26" i="1"/>
  <c r="EJ26" i="1" s="1"/>
  <c r="EJ27" i="1"/>
  <c r="EI27" i="1"/>
  <c r="DG62" i="1"/>
  <c r="EJ18" i="1"/>
  <c r="EI18" i="1"/>
  <c r="EJ42" i="1"/>
  <c r="EK41" i="1"/>
  <c r="DM35" i="1"/>
  <c r="EJ35" i="1" s="1"/>
  <c r="EJ36" i="1"/>
  <c r="EI36" i="1"/>
  <c r="DH68" i="1"/>
  <c r="DA62" i="1"/>
  <c r="DL47" i="1"/>
  <c r="EI43" i="1"/>
  <c r="EI41" i="1" s="1"/>
  <c r="EJ43" i="1"/>
  <c r="DM17" i="1"/>
  <c r="EJ17" i="1" s="1"/>
  <c r="EK26" i="1"/>
  <c r="EJ34" i="1"/>
  <c r="EI34" i="1"/>
  <c r="EI32" i="1" s="1"/>
  <c r="EJ37" i="1"/>
  <c r="EI37" i="1"/>
  <c r="EL50" i="1"/>
  <c r="EI49" i="1"/>
  <c r="EJ25" i="1"/>
  <c r="EI25" i="1"/>
  <c r="DK47" i="1"/>
  <c r="DS11" i="1"/>
  <c r="CU46" i="1"/>
  <c r="DN45" i="1"/>
  <c r="DN38" i="1"/>
  <c r="EK14" i="1"/>
  <c r="BA45" i="1"/>
  <c r="BA44" i="1" s="1"/>
  <c r="CY46" i="1"/>
  <c r="DK40" i="1"/>
  <c r="DE45" i="1"/>
  <c r="DE38" i="1"/>
  <c r="DQ45" i="1"/>
  <c r="EN45" i="1" s="1"/>
  <c r="DQ38" i="1"/>
  <c r="EN38" i="1" s="1"/>
  <c r="BA67" i="1"/>
  <c r="BA42" i="1"/>
  <c r="BA21" i="1"/>
  <c r="BA18" i="1"/>
  <c r="BA15" i="1"/>
  <c r="BA33" i="1"/>
  <c r="BA27" i="1"/>
  <c r="BA36" i="1"/>
  <c r="BA30" i="1"/>
  <c r="BA24" i="1"/>
  <c r="BA51" i="1"/>
  <c r="BA12" i="1"/>
  <c r="BA48" i="1"/>
  <c r="EN11" i="1"/>
  <c r="DT50" i="1"/>
  <c r="CZ45" i="1"/>
  <c r="CZ38" i="1"/>
  <c r="DL39" i="1"/>
  <c r="EL60" i="1"/>
  <c r="DP59" i="1"/>
  <c r="EL59" i="1" s="1"/>
  <c r="EK60" i="1"/>
  <c r="EK59" i="1" s="1"/>
  <c r="DH38" i="1"/>
  <c r="DH45" i="1"/>
  <c r="DP64" i="1"/>
  <c r="DR64" i="1" s="1"/>
  <c r="DR68" i="1" s="1"/>
  <c r="EL49" i="1"/>
  <c r="EK49" i="1"/>
  <c r="DT63" i="1"/>
  <c r="DS63" i="1"/>
  <c r="CV62" i="1"/>
  <c r="AC66" i="1"/>
  <c r="DT26" i="1"/>
  <c r="DL26" i="1"/>
  <c r="DI45" i="1"/>
  <c r="DI38" i="1"/>
  <c r="DT35" i="1"/>
  <c r="DL35" i="1"/>
  <c r="CV45" i="1"/>
  <c r="DT39" i="1"/>
  <c r="DS39" i="1"/>
  <c r="CV38" i="1"/>
  <c r="DA67" i="1"/>
  <c r="DA44" i="1"/>
  <c r="EM11" i="1"/>
  <c r="F43" i="1"/>
  <c r="F52" i="1"/>
  <c r="F49" i="1"/>
  <c r="F22" i="1"/>
  <c r="F13" i="1"/>
  <c r="F16" i="1"/>
  <c r="F19" i="1"/>
  <c r="AD64" i="1"/>
  <c r="F40" i="1"/>
  <c r="F34" i="1"/>
  <c r="F64" i="1"/>
  <c r="AD40" i="1"/>
  <c r="F28" i="1"/>
  <c r="F37" i="1"/>
  <c r="F25" i="1"/>
  <c r="F31" i="1"/>
  <c r="DR60" i="1"/>
  <c r="EM38" i="1"/>
  <c r="EK50" i="1"/>
  <c r="DR49" i="1"/>
  <c r="DT23" i="1"/>
  <c r="DL23" i="1"/>
  <c r="AC44" i="1"/>
  <c r="AD43" i="1"/>
  <c r="AD49" i="1"/>
  <c r="AD37" i="1"/>
  <c r="AD34" i="1"/>
  <c r="AD31" i="1"/>
  <c r="AD22" i="1"/>
  <c r="AD19" i="1"/>
  <c r="AD16" i="1"/>
  <c r="AD13" i="1"/>
  <c r="AD52" i="1"/>
  <c r="AD25" i="1"/>
  <c r="AD28" i="1"/>
  <c r="DK11" i="1"/>
  <c r="DG45" i="1"/>
  <c r="DG38" i="1"/>
  <c r="AC67" i="1"/>
  <c r="AC42" i="1"/>
  <c r="AC51" i="1"/>
  <c r="AC33" i="1"/>
  <c r="AC30" i="1"/>
  <c r="AC27" i="1"/>
  <c r="AC21" i="1"/>
  <c r="AC18" i="1"/>
  <c r="AC15" i="1"/>
  <c r="AC12" i="1"/>
  <c r="AC36" i="1"/>
  <c r="AC24" i="1"/>
  <c r="AC48" i="1"/>
  <c r="DP63" i="1"/>
  <c r="DR63" i="1" s="1"/>
  <c r="DR67" i="1" s="1"/>
  <c r="EL48" i="1"/>
  <c r="EK48" i="1"/>
  <c r="DP47" i="1"/>
  <c r="EL47" i="1" s="1"/>
  <c r="DJ50" i="1"/>
  <c r="DR44" i="1"/>
  <c r="EK20" i="1"/>
  <c r="CY45" i="1"/>
  <c r="DK39" i="1"/>
  <c r="CY38" i="1"/>
  <c r="DR48" i="1"/>
  <c r="DC45" i="1"/>
  <c r="DC38" i="1"/>
  <c r="AC68" i="1"/>
  <c r="AC43" i="1"/>
  <c r="AC52" i="1"/>
  <c r="AC34" i="1"/>
  <c r="AC31" i="1"/>
  <c r="AC25" i="1"/>
  <c r="AC22" i="1"/>
  <c r="AC19" i="1"/>
  <c r="AC16" i="1"/>
  <c r="AC13" i="1"/>
  <c r="AC49" i="1"/>
  <c r="AC28" i="1"/>
  <c r="AC37" i="1"/>
  <c r="DP40" i="1"/>
  <c r="EL13" i="1"/>
  <c r="EK13" i="1"/>
  <c r="DB45" i="1"/>
  <c r="DB38" i="1"/>
  <c r="EI48" i="1"/>
  <c r="AD42" i="1"/>
  <c r="AD48" i="1"/>
  <c r="AD36" i="1"/>
  <c r="AD33" i="1"/>
  <c r="AD21" i="1"/>
  <c r="AD18" i="1"/>
  <c r="AD17" i="1" s="1"/>
  <c r="AD15" i="1"/>
  <c r="AD12" i="1"/>
  <c r="AD24" i="1"/>
  <c r="AD51" i="1"/>
  <c r="AD50" i="1" s="1"/>
  <c r="AD27" i="1"/>
  <c r="AD26" i="1" s="1"/>
  <c r="AD30" i="1"/>
  <c r="DF50" i="1"/>
  <c r="CY62" i="1"/>
  <c r="DK63" i="1"/>
  <c r="DK64" i="1"/>
  <c r="DD50" i="1"/>
  <c r="EI13" i="1"/>
  <c r="F45" i="1"/>
  <c r="F44" i="1" s="1"/>
  <c r="BA68" i="1"/>
  <c r="BA43" i="1"/>
  <c r="BA37" i="1"/>
  <c r="BA22" i="1"/>
  <c r="BA19" i="1"/>
  <c r="BA31" i="1"/>
  <c r="BA25" i="1"/>
  <c r="BA34" i="1"/>
  <c r="BA28" i="1"/>
  <c r="BA16" i="1"/>
  <c r="BA52" i="1"/>
  <c r="BA49" i="1"/>
  <c r="BA13" i="1"/>
  <c r="EJ13" i="1"/>
  <c r="DN62" i="1"/>
  <c r="EN46" i="1"/>
  <c r="EM46" i="1"/>
  <c r="EK23" i="1"/>
  <c r="DN46" i="1"/>
  <c r="DJ45" i="1"/>
  <c r="DJ38" i="1"/>
  <c r="CU45" i="1"/>
  <c r="CU38" i="1"/>
  <c r="DF45" i="1"/>
  <c r="DF38" i="1"/>
  <c r="DH62" i="1"/>
  <c r="DR50" i="1"/>
  <c r="EN50" i="1" s="1"/>
  <c r="EN51" i="1"/>
  <c r="EM51" i="1"/>
  <c r="EM50" i="1" s="1"/>
  <c r="E66" i="1"/>
  <c r="BA59" i="1"/>
  <c r="E59" i="1"/>
  <c r="AC59" i="1"/>
  <c r="AC53" i="1" s="1"/>
  <c r="DT29" i="1"/>
  <c r="DL29" i="1"/>
  <c r="DM39" i="1"/>
  <c r="DM11" i="1"/>
  <c r="EJ11" i="1" s="1"/>
  <c r="EK29" i="1"/>
  <c r="DM63" i="1"/>
  <c r="DM62" i="1" s="1"/>
  <c r="DM47" i="1"/>
  <c r="EJ47" i="1" s="1"/>
  <c r="CZ46" i="1"/>
  <c r="DL40" i="1"/>
  <c r="DT40" i="1"/>
  <c r="DS40" i="1"/>
  <c r="CV46" i="1"/>
  <c r="DD45" i="1"/>
  <c r="DD38" i="1"/>
  <c r="DP39" i="1"/>
  <c r="EL12" i="1"/>
  <c r="EK12" i="1"/>
  <c r="DP11" i="1"/>
  <c r="EL11" i="1" s="1"/>
  <c r="DT64" i="1"/>
  <c r="DS64" i="1"/>
  <c r="DO45" i="1"/>
  <c r="DO38" i="1"/>
  <c r="DH50" i="1"/>
  <c r="BA66" i="1"/>
  <c r="DB50" i="1"/>
  <c r="CZ62" i="1"/>
  <c r="DL63" i="1"/>
  <c r="E42" i="1"/>
  <c r="E41" i="1" s="1"/>
  <c r="E67" i="1"/>
  <c r="E21" i="1"/>
  <c r="E20" i="1" s="1"/>
  <c r="E18" i="1"/>
  <c r="E17" i="1" s="1"/>
  <c r="E15" i="1"/>
  <c r="E14" i="1" s="1"/>
  <c r="E36" i="1"/>
  <c r="E35" i="1" s="1"/>
  <c r="E30" i="1"/>
  <c r="E29" i="1" s="1"/>
  <c r="E24" i="1"/>
  <c r="E23" i="1" s="1"/>
  <c r="E33" i="1"/>
  <c r="E32" i="1" s="1"/>
  <c r="E27" i="1"/>
  <c r="E26" i="1" s="1"/>
  <c r="E12" i="1"/>
  <c r="E11" i="1" s="1"/>
  <c r="E48" i="1"/>
  <c r="E47" i="1" s="1"/>
  <c r="AC39" i="1"/>
  <c r="AC38" i="1" s="1"/>
  <c r="E39" i="1"/>
  <c r="E38" i="1" s="1"/>
  <c r="E63" i="1"/>
  <c r="E62" i="1" s="1"/>
  <c r="AC63" i="1"/>
  <c r="AC62" i="1" s="1"/>
  <c r="E51" i="1"/>
  <c r="E50" i="1" s="1"/>
  <c r="BA63" i="1"/>
  <c r="BA62" i="1" s="1"/>
  <c r="BA39" i="1"/>
  <c r="BA38" i="1" s="1"/>
  <c r="DT32" i="1"/>
  <c r="DL32" i="1"/>
  <c r="EN65" i="1"/>
  <c r="EM65" i="1"/>
  <c r="DT47" i="1"/>
  <c r="EI64" i="1" l="1"/>
  <c r="DM68" i="1"/>
  <c r="AD20" i="1"/>
  <c r="AD35" i="1"/>
  <c r="AD23" i="1"/>
  <c r="EI11" i="1"/>
  <c r="EM45" i="1"/>
  <c r="EM44" i="1" s="1"/>
  <c r="EI40" i="1"/>
  <c r="DL62" i="1"/>
  <c r="EJ40" i="1"/>
  <c r="EI17" i="1"/>
  <c r="EI26" i="1"/>
  <c r="EI23" i="1"/>
  <c r="AD29" i="1"/>
  <c r="AD11" i="1"/>
  <c r="AC29" i="1"/>
  <c r="AC23" i="1"/>
  <c r="EI35" i="1"/>
  <c r="DA66" i="1"/>
  <c r="BA11" i="1"/>
  <c r="AD14" i="1"/>
  <c r="BA50" i="1"/>
  <c r="AC14" i="1"/>
  <c r="AC17" i="1"/>
  <c r="AC26" i="1"/>
  <c r="EI47" i="1"/>
  <c r="EK47" i="1"/>
  <c r="DL38" i="1"/>
  <c r="DK62" i="1"/>
  <c r="EN68" i="1"/>
  <c r="EK11" i="1"/>
  <c r="DH67" i="1"/>
  <c r="DH44" i="1"/>
  <c r="DH66" i="1" s="1"/>
  <c r="BA23" i="1"/>
  <c r="DE67" i="1"/>
  <c r="DE44" i="1"/>
  <c r="DE66" i="1" s="1"/>
  <c r="F66" i="1"/>
  <c r="DM45" i="1"/>
  <c r="EJ45" i="1" s="1"/>
  <c r="DM38" i="1"/>
  <c r="EJ38" i="1" s="1"/>
  <c r="F42" i="1"/>
  <c r="F41" i="1" s="1"/>
  <c r="F51" i="1"/>
  <c r="F50" i="1" s="1"/>
  <c r="F48" i="1"/>
  <c r="F47" i="1" s="1"/>
  <c r="F18" i="1"/>
  <c r="F17" i="1" s="1"/>
  <c r="F15" i="1"/>
  <c r="F14" i="1" s="1"/>
  <c r="F12" i="1"/>
  <c r="F11" i="1" s="1"/>
  <c r="F21" i="1"/>
  <c r="F20" i="1" s="1"/>
  <c r="F24" i="1"/>
  <c r="F23" i="1" s="1"/>
  <c r="F30" i="1"/>
  <c r="F29" i="1" s="1"/>
  <c r="F63" i="1"/>
  <c r="F62" i="1" s="1"/>
  <c r="F33" i="1"/>
  <c r="F32" i="1" s="1"/>
  <c r="F27" i="1"/>
  <c r="F26" i="1" s="1"/>
  <c r="AD63" i="1"/>
  <c r="AD62" i="1" s="1"/>
  <c r="F36" i="1"/>
  <c r="F35" i="1" s="1"/>
  <c r="AD39" i="1"/>
  <c r="AD38" i="1" s="1"/>
  <c r="F39" i="1"/>
  <c r="F38" i="1" s="1"/>
  <c r="AD45" i="1"/>
  <c r="AD44" i="1" s="1"/>
  <c r="EK40" i="1"/>
  <c r="DP46" i="1"/>
  <c r="EL40" i="1"/>
  <c r="AC20" i="1"/>
  <c r="DI67" i="1"/>
  <c r="DI44" i="1"/>
  <c r="DI66" i="1" s="1"/>
  <c r="BA29" i="1"/>
  <c r="DP45" i="1"/>
  <c r="EL39" i="1"/>
  <c r="EK39" i="1"/>
  <c r="DP38" i="1"/>
  <c r="EL38" i="1" s="1"/>
  <c r="BA35" i="1"/>
  <c r="AD66" i="1"/>
  <c r="BA26" i="1"/>
  <c r="EN64" i="1"/>
  <c r="EM64" i="1"/>
  <c r="EM68" i="1" s="1"/>
  <c r="AC32" i="1"/>
  <c r="BA32" i="1"/>
  <c r="CY68" i="1"/>
  <c r="DK46" i="1"/>
  <c r="AC50" i="1"/>
  <c r="BA14" i="1"/>
  <c r="CV68" i="1"/>
  <c r="CX46" i="1" s="1"/>
  <c r="DT46" i="1"/>
  <c r="DS46" i="1"/>
  <c r="DS68" i="1" s="1"/>
  <c r="DF67" i="1"/>
  <c r="DF44" i="1"/>
  <c r="DF66" i="1" s="1"/>
  <c r="AC41" i="1"/>
  <c r="DT62" i="1"/>
  <c r="BA17" i="1"/>
  <c r="CU67" i="1"/>
  <c r="CW45" i="1" s="1"/>
  <c r="CU44" i="1"/>
  <c r="CU66" i="1" s="1"/>
  <c r="AD32" i="1"/>
  <c r="DC67" i="1"/>
  <c r="DC44" i="1"/>
  <c r="DC66" i="1" s="1"/>
  <c r="EN49" i="1"/>
  <c r="EM49" i="1"/>
  <c r="CZ67" i="1"/>
  <c r="CZ44" i="1"/>
  <c r="DL45" i="1"/>
  <c r="BA20" i="1"/>
  <c r="EI63" i="1"/>
  <c r="EI62" i="1" s="1"/>
  <c r="DR47" i="1"/>
  <c r="EN47" i="1" s="1"/>
  <c r="EN48" i="1"/>
  <c r="EM48" i="1"/>
  <c r="DP62" i="1"/>
  <c r="EL62" i="1" s="1"/>
  <c r="EL63" i="1"/>
  <c r="EK63" i="1"/>
  <c r="DS62" i="1"/>
  <c r="BA41" i="1"/>
  <c r="DD67" i="1"/>
  <c r="DD44" i="1"/>
  <c r="DD66" i="1" s="1"/>
  <c r="DJ67" i="1"/>
  <c r="DJ44" i="1"/>
  <c r="DJ66" i="1" s="1"/>
  <c r="DN68" i="1"/>
  <c r="EJ46" i="1"/>
  <c r="EI46" i="1"/>
  <c r="EI68" i="1" s="1"/>
  <c r="EJ62" i="1"/>
  <c r="AD47" i="1"/>
  <c r="DK38" i="1"/>
  <c r="DT38" i="1"/>
  <c r="CZ68" i="1"/>
  <c r="DL46" i="1"/>
  <c r="DR62" i="1"/>
  <c r="EN62" i="1" s="1"/>
  <c r="EN63" i="1"/>
  <c r="EM63" i="1"/>
  <c r="AD41" i="1"/>
  <c r="DG67" i="1"/>
  <c r="DG44" i="1"/>
  <c r="DG66" i="1" s="1"/>
  <c r="EN60" i="1"/>
  <c r="EM60" i="1"/>
  <c r="EM59" i="1" s="1"/>
  <c r="EI39" i="1"/>
  <c r="EI38" i="1" s="1"/>
  <c r="DO67" i="1"/>
  <c r="DO44" i="1"/>
  <c r="DO66" i="1" s="1"/>
  <c r="EJ63" i="1"/>
  <c r="CY67" i="1"/>
  <c r="CY44" i="1"/>
  <c r="DK45" i="1"/>
  <c r="AC47" i="1"/>
  <c r="DS38" i="1"/>
  <c r="EJ39" i="1"/>
  <c r="EL64" i="1"/>
  <c r="EK64" i="1"/>
  <c r="BA47" i="1"/>
  <c r="DQ67" i="1"/>
  <c r="EN67" i="1" s="1"/>
  <c r="DQ44" i="1"/>
  <c r="DQ66" i="1" s="1"/>
  <c r="DN67" i="1"/>
  <c r="EI45" i="1"/>
  <c r="DN44" i="1"/>
  <c r="AC35" i="1"/>
  <c r="CV67" i="1"/>
  <c r="DT45" i="1"/>
  <c r="DS45" i="1"/>
  <c r="CV44" i="1"/>
  <c r="CU68" i="1"/>
  <c r="CW46" i="1" s="1"/>
  <c r="CZ50" i="1"/>
  <c r="DL50" i="1" s="1"/>
  <c r="DB44" i="1"/>
  <c r="DB66" i="1" s="1"/>
  <c r="DB67" i="1"/>
  <c r="AC11" i="1"/>
  <c r="EM62" i="1" l="1"/>
  <c r="EM66" i="1" s="1"/>
  <c r="EK62" i="1"/>
  <c r="EN44" i="1"/>
  <c r="EM47" i="1"/>
  <c r="CW44" i="1"/>
  <c r="CW67" i="1"/>
  <c r="CW30" i="1"/>
  <c r="CW24" i="1"/>
  <c r="CW18" i="1"/>
  <c r="CW27" i="1"/>
  <c r="CW42" i="1"/>
  <c r="CW33" i="1"/>
  <c r="CW21" i="1"/>
  <c r="CW15" i="1"/>
  <c r="CW36" i="1"/>
  <c r="CW12" i="1"/>
  <c r="CW48" i="1"/>
  <c r="CW51" i="1"/>
  <c r="CW63" i="1"/>
  <c r="CW39" i="1"/>
  <c r="DM67" i="1"/>
  <c r="EJ67" i="1" s="1"/>
  <c r="DM44" i="1"/>
  <c r="DM66" i="1" s="1"/>
  <c r="DP68" i="1"/>
  <c r="EK46" i="1"/>
  <c r="EK68" i="1" s="1"/>
  <c r="EL46" i="1"/>
  <c r="EJ68" i="1"/>
  <c r="DR66" i="1"/>
  <c r="DK68" i="1"/>
  <c r="EI67" i="1"/>
  <c r="EI44" i="1"/>
  <c r="EI66" i="1" s="1"/>
  <c r="CY66" i="1"/>
  <c r="DK44" i="1"/>
  <c r="CZ66" i="1"/>
  <c r="DL44" i="1"/>
  <c r="EK38" i="1"/>
  <c r="DL67" i="1"/>
  <c r="DS67" i="1"/>
  <c r="DS44" i="1"/>
  <c r="DS66" i="1" s="1"/>
  <c r="DP67" i="1"/>
  <c r="EK45" i="1"/>
  <c r="DP44" i="1"/>
  <c r="EL45" i="1"/>
  <c r="DL68" i="1"/>
  <c r="CW59" i="1"/>
  <c r="DK67" i="1"/>
  <c r="EM67" i="1"/>
  <c r="DT67" i="1"/>
  <c r="CX42" i="1"/>
  <c r="CX51" i="1"/>
  <c r="CX18" i="1"/>
  <c r="CX27" i="1"/>
  <c r="CX12" i="1"/>
  <c r="CX21" i="1"/>
  <c r="CX33" i="1"/>
  <c r="CX15" i="1"/>
  <c r="CX30" i="1"/>
  <c r="CX24" i="1"/>
  <c r="CX36" i="1"/>
  <c r="CX48" i="1"/>
  <c r="CX39" i="1"/>
  <c r="CX63" i="1"/>
  <c r="CW68" i="1"/>
  <c r="CW28" i="1"/>
  <c r="CW25" i="1"/>
  <c r="CW31" i="1"/>
  <c r="CW37" i="1"/>
  <c r="CW34" i="1"/>
  <c r="CW19" i="1"/>
  <c r="CW43" i="1"/>
  <c r="CW22" i="1"/>
  <c r="CW52" i="1"/>
  <c r="CW16" i="1"/>
  <c r="CW13" i="1"/>
  <c r="CW49" i="1"/>
  <c r="CW40" i="1"/>
  <c r="CW64" i="1"/>
  <c r="CV66" i="1"/>
  <c r="DT44" i="1"/>
  <c r="DT68" i="1"/>
  <c r="CX16" i="1"/>
  <c r="CX25" i="1"/>
  <c r="CX37" i="1"/>
  <c r="CX52" i="1"/>
  <c r="CX31" i="1"/>
  <c r="CX43" i="1"/>
  <c r="CX19" i="1"/>
  <c r="CX22" i="1"/>
  <c r="CX34" i="1"/>
  <c r="CX49" i="1"/>
  <c r="CX13" i="1"/>
  <c r="CX28" i="1"/>
  <c r="CX64" i="1"/>
  <c r="CX40" i="1"/>
  <c r="DN66" i="1"/>
  <c r="EJ44" i="1"/>
  <c r="CX45" i="1"/>
  <c r="CX44" i="1" s="1"/>
  <c r="CW11" i="1" l="1"/>
  <c r="CW20" i="1"/>
  <c r="CX26" i="1"/>
  <c r="CX17" i="1"/>
  <c r="CW14" i="1"/>
  <c r="CX14" i="1"/>
  <c r="CX32" i="1"/>
  <c r="CX20" i="1"/>
  <c r="CX11" i="1"/>
  <c r="CX41" i="1"/>
  <c r="CW50" i="1"/>
  <c r="CW47" i="1"/>
  <c r="DK66" i="1"/>
  <c r="DP66" i="1"/>
  <c r="EL44" i="1"/>
  <c r="CW35" i="1"/>
  <c r="EJ66" i="1"/>
  <c r="EK67" i="1"/>
  <c r="EK44" i="1"/>
  <c r="EK66" i="1" s="1"/>
  <c r="EL67" i="1"/>
  <c r="EN66" i="1"/>
  <c r="CX50" i="1"/>
  <c r="CW32" i="1"/>
  <c r="DT66" i="1"/>
  <c r="CW41" i="1"/>
  <c r="CW26" i="1"/>
  <c r="CX62" i="1"/>
  <c r="CX66" i="1" s="1"/>
  <c r="CW17" i="1"/>
  <c r="CX38" i="1"/>
  <c r="EL68" i="1"/>
  <c r="CW23" i="1"/>
  <c r="CX47" i="1"/>
  <c r="CW29" i="1"/>
  <c r="CX35" i="1"/>
  <c r="CX23" i="1"/>
  <c r="CW38" i="1"/>
  <c r="CX29" i="1"/>
  <c r="DL66" i="1"/>
  <c r="CW62" i="1"/>
  <c r="CW66" i="1" s="1"/>
  <c r="EL66" i="1" l="1"/>
</calcChain>
</file>

<file path=xl/sharedStrings.xml><?xml version="1.0" encoding="utf-8"?>
<sst xmlns="http://schemas.openxmlformats.org/spreadsheetml/2006/main" count="450" uniqueCount="58">
  <si>
    <t>Sabiedriskā pasūtījuma plāns un izpilde 2021. gadā VSIA "LATVIJAS TELEVĪZIJA"</t>
  </si>
  <si>
    <t>N.P.K.</t>
  </si>
  <si>
    <t>Žanra nosaukums / Kanāls</t>
  </si>
  <si>
    <t>I ceturksnī</t>
  </si>
  <si>
    <t>II ceturksnī</t>
  </si>
  <si>
    <t>III ceturksnī</t>
  </si>
  <si>
    <t>IV ceturksnī</t>
  </si>
  <si>
    <t>2021. gada 12 mēneši</t>
  </si>
  <si>
    <t>Pārskata perioda (3, 6, 9, 12 mēnešu) izmaiņas</t>
  </si>
  <si>
    <t>Hronometrāža</t>
  </si>
  <si>
    <t>Kopējie izdevumi (pēc PZA)</t>
  </si>
  <si>
    <t>tajā skaitā</t>
  </si>
  <si>
    <t>Kopējie izdevumi (pēc naudas plūsmas)</t>
  </si>
  <si>
    <t>tai skaitā izdevumi:</t>
  </si>
  <si>
    <t>Ilgums</t>
  </si>
  <si>
    <t>Īpatsvars no programmas kopējā raidapjoma</t>
  </si>
  <si>
    <t>Tiešās izmaksas</t>
  </si>
  <si>
    <t>Netiešās izmaksas</t>
  </si>
  <si>
    <t>Dotācija</t>
  </si>
  <si>
    <t>Līdzfinansējumi</t>
  </si>
  <si>
    <t>1 stundas tiešās izmaksas</t>
  </si>
  <si>
    <t>Līdzfinansējums</t>
  </si>
  <si>
    <t>Kopējās tiešās izmaksas</t>
  </si>
  <si>
    <t>Kopējās netiešās izmaksas</t>
  </si>
  <si>
    <t>Plāns</t>
  </si>
  <si>
    <t>Izpilde</t>
  </si>
  <si>
    <t>Plāns "-" Izpilde</t>
  </si>
  <si>
    <t>stundas</t>
  </si>
  <si>
    <t>%</t>
  </si>
  <si>
    <t>EUR</t>
  </si>
  <si>
    <t>Stundas</t>
  </si>
  <si>
    <t>I</t>
  </si>
  <si>
    <t>Ziņas</t>
  </si>
  <si>
    <t>LTV1</t>
  </si>
  <si>
    <t>LTV7</t>
  </si>
  <si>
    <t>Informatīvi analītiskie, sabiedriski politiskie raidījumi</t>
  </si>
  <si>
    <t xml:space="preserve">Pētnieciskie raidījumi </t>
  </si>
  <si>
    <t>Sports</t>
  </si>
  <si>
    <t>Bērnu, pusaudžu un jauniešu raidījumi</t>
  </si>
  <si>
    <t>Vērtību orientējošie, kultūras  raidījumi</t>
  </si>
  <si>
    <t>Izglītojošie un zinātnes raidījumi</t>
  </si>
  <si>
    <t>Mūzika</t>
  </si>
  <si>
    <t xml:space="preserve"> </t>
  </si>
  <si>
    <t>Izklaidējošie raidījumi</t>
  </si>
  <si>
    <t>Kopā (I)</t>
  </si>
  <si>
    <t>II</t>
  </si>
  <si>
    <t>Iepirktās filmas, ekranizējumi, raidījumi</t>
  </si>
  <si>
    <t>Kopā (I+II)</t>
  </si>
  <si>
    <t>III</t>
  </si>
  <si>
    <t>Pašreklāma</t>
  </si>
  <si>
    <t>Atkārtojumi</t>
  </si>
  <si>
    <t>Raidījumu pieejamības nodrošināšana</t>
  </si>
  <si>
    <t>Kopā (III)</t>
  </si>
  <si>
    <t>IV</t>
  </si>
  <si>
    <t>Apraides izmaksas</t>
  </si>
  <si>
    <t>Kopā atskaitē (I+II+III+IV)</t>
  </si>
  <si>
    <t xml:space="preserve">Paziņojumi (sociālie) </t>
  </si>
  <si>
    <t xml:space="preserve">Paziņojumi (kultūras)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</si>
</sst>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.0"/>
    <numFmt numFmtId="165" formatCode="0.0"/>
    <numFmt numFmtId="166" formatCode="_-* #,##0_-;\-* #,##0_-;_-* &quot;-&quot;??_-;_-@_-"/>
    <numFmt numFmtId="167" formatCode="_-* #,##0.0000_-;\-* #,##0.0000_-;_-* &quot;-&quot;??_-;_-@_-"/>
    <numFmt numFmtId="168" formatCode="#,##0.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186"/>
      <scheme val="minor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59999389629810485"/>
        <bgColor theme="4" tint="0.79998168889431442"/>
      </patternFill>
    </fill>
    <fill>
      <patternFill patternType="solid">
        <fgColor theme="0" tint="-0.249977111117893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theme="4" tint="-0.249977111117893"/>
      </bottom>
      <diagonal/>
    </border>
    <border>
      <left style="thin">
        <color theme="4" tint="-0.249977111117893"/>
      </left>
      <right style="hair">
        <color theme="4" tint="-0.249977111117893"/>
      </right>
      <top style="thin">
        <color theme="4" tint="-0.249977111117893"/>
      </top>
      <bottom/>
      <diagonal/>
    </border>
    <border>
      <left style="hair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/>
      <diagonal/>
    </border>
    <border>
      <left/>
      <right/>
      <top style="thin">
        <color theme="4" tint="-0.249977111117893"/>
      </top>
      <bottom/>
      <diagonal/>
    </border>
    <border>
      <left/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hair">
        <color theme="4" tint="-0.249977111117893"/>
      </right>
      <top/>
      <bottom/>
      <diagonal/>
    </border>
    <border>
      <left style="hair">
        <color theme="4" tint="-0.249977111117893"/>
      </left>
      <right/>
      <top/>
      <bottom/>
      <diagonal/>
    </border>
    <border>
      <left/>
      <right style="thin">
        <color theme="5" tint="-0.249977111117893"/>
      </right>
      <top/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/>
      <bottom style="thin">
        <color theme="5" tint="-0.249977111117893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/>
      <top style="thin">
        <color theme="5" tint="-0.249977111117893"/>
      </top>
      <bottom style="thin">
        <color theme="5" tint="-0.249977111117893"/>
      </bottom>
      <diagonal/>
    </border>
    <border>
      <left/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/>
      <top/>
      <bottom/>
      <diagonal/>
    </border>
    <border>
      <left/>
      <right style="thin">
        <color theme="4" tint="-0.249977111117893"/>
      </right>
      <top/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 tint="-0.249977111117893"/>
      </left>
      <right/>
      <top/>
      <bottom/>
      <diagonal/>
    </border>
    <border>
      <left style="thin">
        <color theme="5" tint="-0.249977111117893"/>
      </left>
      <right/>
      <top/>
      <bottom style="thin">
        <color theme="5" tint="-0.249977111117893"/>
      </bottom>
      <diagonal/>
    </border>
    <border>
      <left/>
      <right style="thin">
        <color theme="4" tint="-0.249977111117893"/>
      </right>
      <top/>
      <bottom style="thin">
        <color theme="5" tint="-0.249977111117893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hair">
        <color theme="4" tint="-0.249977111117893"/>
      </left>
      <right/>
      <top/>
      <bottom style="thin">
        <color theme="4" tint="0.39997558519241921"/>
      </bottom>
      <diagonal/>
    </border>
    <border>
      <left/>
      <right style="thin">
        <color theme="4"/>
      </right>
      <top style="thin">
        <color theme="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/>
      <bottom style="thin">
        <color indexed="64"/>
      </bottom>
      <diagonal/>
    </border>
    <border>
      <left style="thin">
        <color theme="4"/>
      </left>
      <right/>
      <top/>
      <bottom style="thin">
        <color indexed="64"/>
      </bottom>
      <diagonal/>
    </border>
    <border>
      <left style="thin">
        <color theme="4" tint="-0.249977111117893"/>
      </left>
      <right style="hair">
        <color theme="0" tint="-0.249977111117893"/>
      </right>
      <top/>
      <bottom style="hair">
        <color theme="0" tint="-0.249977111117893"/>
      </bottom>
      <diagonal/>
    </border>
    <border>
      <left/>
      <right/>
      <top/>
      <bottom style="hair">
        <color theme="0" tint="-0.249977111117893"/>
      </bottom>
      <diagonal/>
    </border>
    <border>
      <left/>
      <right style="thin">
        <color theme="4" tint="-0.249977111117893"/>
      </right>
      <top/>
      <bottom style="thin">
        <color theme="4" tint="0.39997558519241921"/>
      </bottom>
      <diagonal/>
    </border>
    <border>
      <left style="thin">
        <color theme="4" tint="-0.249977111117893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-0.249977111117893"/>
      </left>
      <right/>
      <top style="thin">
        <color theme="5" tint="-0.249977111117893"/>
      </top>
      <bottom style="thin">
        <color theme="4" tint="0.39997558519241921"/>
      </bottom>
      <diagonal/>
    </border>
    <border>
      <left/>
      <right/>
      <top style="thin">
        <color theme="5" tint="-0.249977111117893"/>
      </top>
      <bottom style="thin">
        <color theme="4" tint="0.39997558519241921"/>
      </bottom>
      <diagonal/>
    </border>
    <border>
      <left/>
      <right style="thin">
        <color theme="4" tint="-0.24994659260841701"/>
      </right>
      <top style="thin">
        <color theme="5" tint="-0.249977111117893"/>
      </top>
      <bottom style="thin">
        <color theme="4" tint="0.39997558519241921"/>
      </bottom>
      <diagonal/>
    </border>
    <border>
      <left/>
      <right style="thin">
        <color theme="3"/>
      </right>
      <top style="thin">
        <color theme="5" tint="-0.249977111117893"/>
      </top>
      <bottom style="thin">
        <color theme="4" tint="0.39997558519241921"/>
      </bottom>
      <diagonal/>
    </border>
    <border>
      <left/>
      <right style="thin">
        <color theme="3"/>
      </right>
      <top style="hair">
        <color theme="0" tint="-0.249977111117893"/>
      </top>
      <bottom style="thin">
        <color theme="4" tint="0.39997558519241921"/>
      </bottom>
      <diagonal/>
    </border>
    <border>
      <left/>
      <right style="thin">
        <color theme="4" tint="-0.24994659260841701"/>
      </right>
      <top/>
      <bottom/>
      <diagonal/>
    </border>
    <border>
      <left/>
      <right style="thin">
        <color theme="3"/>
      </right>
      <top/>
      <bottom/>
      <diagonal/>
    </border>
    <border>
      <left/>
      <right style="thin">
        <color theme="4" tint="-0.24994659260841701"/>
      </right>
      <top/>
      <bottom style="thin">
        <color theme="4" tint="0.39997558519241921"/>
      </bottom>
      <diagonal/>
    </border>
    <border>
      <left/>
      <right style="thin">
        <color theme="3"/>
      </right>
      <top/>
      <bottom style="thin">
        <color theme="4" tint="0.39997558519241921"/>
      </bottom>
      <diagonal/>
    </border>
    <border>
      <left/>
      <right style="thin">
        <color rgb="FF0070C0"/>
      </right>
      <top/>
      <bottom/>
      <diagonal/>
    </border>
    <border>
      <left/>
      <right style="thin">
        <color rgb="FF0070C0"/>
      </right>
      <top/>
      <bottom style="thin">
        <color theme="4" tint="0.39997558519241921"/>
      </bottom>
      <diagonal/>
    </border>
    <border>
      <left/>
      <right/>
      <top style="thin">
        <color theme="4" tint="0.39994506668294322"/>
      </top>
      <bottom/>
      <diagonal/>
    </border>
    <border>
      <left/>
      <right style="thin">
        <color rgb="FF0070C0"/>
      </right>
      <top style="thin">
        <color theme="4" tint="0.39994506668294322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-0.249977111117893"/>
      </right>
      <top style="thin">
        <color theme="4" tint="0.39994506668294322"/>
      </top>
      <bottom/>
      <diagonal/>
    </border>
    <border>
      <left style="thin">
        <color theme="4" tint="-0.249977111117893"/>
      </left>
      <right/>
      <top style="thin">
        <color theme="4" tint="0.39997558519241921"/>
      </top>
      <bottom/>
      <diagonal/>
    </border>
    <border>
      <left/>
      <right style="thin">
        <color theme="4" tint="-0.24994659260841701"/>
      </right>
      <top style="thin">
        <color theme="4" tint="0.39997558519241921"/>
      </top>
      <bottom/>
      <diagonal/>
    </border>
    <border>
      <left/>
      <right style="thin">
        <color rgb="FF0070C0"/>
      </right>
      <top style="thin">
        <color theme="4" tint="0.39997558519241921"/>
      </top>
      <bottom/>
      <diagonal/>
    </border>
    <border>
      <left/>
      <right style="thin">
        <color theme="3"/>
      </right>
      <top style="thin">
        <color theme="4" tint="0.39997558519241921"/>
      </top>
      <bottom/>
      <diagonal/>
    </border>
    <border>
      <left/>
      <right style="thin">
        <color theme="4" tint="-0.249977111117893"/>
      </right>
      <top style="thin">
        <color theme="4" tint="0.39997558519241921"/>
      </top>
      <bottom/>
      <diagonal/>
    </border>
    <border>
      <left style="thin">
        <color theme="4" tint="-0.24994659260841701"/>
      </left>
      <right/>
      <top/>
      <bottom style="thin">
        <color theme="4" tint="0.39997558519241921"/>
      </bottom>
      <diagonal/>
    </border>
    <border>
      <left style="thin">
        <color theme="4" tint="-0.249977111117893"/>
      </left>
      <right/>
      <top/>
      <bottom style="thin">
        <color theme="4" tint="-0.249977111117893"/>
      </bottom>
      <diagonal/>
    </border>
    <border>
      <left/>
      <right style="thin">
        <color theme="4" tint="-0.249977111117893"/>
      </right>
      <top/>
      <bottom style="thin">
        <color theme="4" tint="-0.249977111117893"/>
      </bottom>
      <diagonal/>
    </border>
    <border>
      <left/>
      <right style="thin">
        <color theme="3"/>
      </right>
      <top style="thin">
        <color theme="4" tint="0.39997558519241921"/>
      </top>
      <bottom style="thin">
        <color theme="4" tint="-0.249977111117893"/>
      </bottom>
      <diagonal/>
    </border>
    <border>
      <left/>
      <right style="thin">
        <color theme="3"/>
      </right>
      <top/>
      <bottom style="thin">
        <color theme="4" tint="-0.249977111117893"/>
      </bottom>
      <diagonal/>
    </border>
    <border>
      <left/>
      <right style="thin">
        <color theme="4" tint="-0.499984740745262"/>
      </right>
      <top/>
      <bottom style="thin">
        <color theme="4" tint="0.39997558519241921"/>
      </bottom>
      <diagonal/>
    </border>
    <border>
      <left/>
      <right style="thin">
        <color auto="1"/>
      </right>
      <top/>
      <bottom style="thin">
        <color theme="4" tint="0.39997558519241921"/>
      </bottom>
      <diagonal/>
    </border>
    <border>
      <left/>
      <right style="thin">
        <color theme="4" tint="-0.499984740745262"/>
      </right>
      <top style="thin">
        <color theme="4" tint="0.39997558519241921"/>
      </top>
      <bottom/>
      <diagonal/>
    </border>
    <border>
      <left/>
      <right style="thin">
        <color theme="4" tint="-0.24994659260841701"/>
      </right>
      <top style="thin">
        <color theme="4" tint="0.39994506668294322"/>
      </top>
      <bottom/>
      <diagonal/>
    </border>
    <border>
      <left/>
      <right style="thin">
        <color indexed="64"/>
      </right>
      <top style="thin">
        <color theme="4" tint="0.39994506668294322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68">
    <xf numFmtId="0" fontId="0" fillId="0" borderId="0" xfId="0"/>
    <xf numFmtId="49" fontId="0" fillId="0" borderId="0" xfId="0" applyNumberFormat="1"/>
    <xf numFmtId="3" fontId="0" fillId="0" borderId="0" xfId="0" applyNumberFormat="1"/>
    <xf numFmtId="0" fontId="6" fillId="0" borderId="0" xfId="0" applyFont="1"/>
    <xf numFmtId="0" fontId="4" fillId="0" borderId="0" xfId="0" applyFont="1" applyAlignment="1">
      <alignment horizontal="center"/>
    </xf>
    <xf numFmtId="0" fontId="3" fillId="5" borderId="0" xfId="0" applyFont="1" applyFill="1" applyAlignment="1">
      <alignment horizontal="center"/>
    </xf>
    <xf numFmtId="0" fontId="3" fillId="6" borderId="7" xfId="0" applyFont="1" applyFill="1" applyBorder="1" applyAlignment="1">
      <alignment horizontal="center" vertical="center" wrapText="1"/>
    </xf>
    <xf numFmtId="0" fontId="3" fillId="7" borderId="20" xfId="0" applyFont="1" applyFill="1" applyBorder="1" applyAlignment="1">
      <alignment horizontal="center" vertical="center" wrapText="1"/>
    </xf>
    <xf numFmtId="0" fontId="3" fillId="7" borderId="18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41" xfId="0" applyFont="1" applyBorder="1" applyAlignment="1">
      <alignment horizontal="left"/>
    </xf>
    <xf numFmtId="164" fontId="3" fillId="0" borderId="42" xfId="0" applyNumberFormat="1" applyFont="1" applyBorder="1"/>
    <xf numFmtId="164" fontId="3" fillId="0" borderId="43" xfId="0" applyNumberFormat="1" applyFont="1" applyBorder="1"/>
    <xf numFmtId="165" fontId="3" fillId="0" borderId="43" xfId="2" applyNumberFormat="1" applyFont="1" applyBorder="1" applyAlignment="1">
      <alignment horizontal="center" vertical="center"/>
    </xf>
    <xf numFmtId="3" fontId="3" fillId="0" borderId="42" xfId="0" applyNumberFormat="1" applyFont="1" applyBorder="1"/>
    <xf numFmtId="3" fontId="3" fillId="0" borderId="43" xfId="0" applyNumberFormat="1" applyFont="1" applyBorder="1" applyAlignment="1">
      <alignment horizontal="right"/>
    </xf>
    <xf numFmtId="3" fontId="3" fillId="0" borderId="43" xfId="2" applyNumberFormat="1" applyFont="1" applyBorder="1" applyAlignment="1">
      <alignment horizontal="right" vertical="center"/>
    </xf>
    <xf numFmtId="3" fontId="3" fillId="0" borderId="42" xfId="0" applyNumberFormat="1" applyFont="1" applyBorder="1" applyAlignment="1">
      <alignment horizontal="right"/>
    </xf>
    <xf numFmtId="3" fontId="3" fillId="0" borderId="44" xfId="0" applyNumberFormat="1" applyFont="1" applyBorder="1" applyAlignment="1">
      <alignment horizontal="right"/>
    </xf>
    <xf numFmtId="3" fontId="3" fillId="0" borderId="45" xfId="0" applyNumberFormat="1" applyFont="1" applyBorder="1" applyAlignment="1">
      <alignment horizontal="right"/>
    </xf>
    <xf numFmtId="3" fontId="3" fillId="0" borderId="45" xfId="2" applyNumberFormat="1" applyFont="1" applyBorder="1" applyAlignment="1">
      <alignment horizontal="right" vertical="center"/>
    </xf>
    <xf numFmtId="3" fontId="3" fillId="0" borderId="46" xfId="2" applyNumberFormat="1" applyFont="1" applyBorder="1" applyAlignment="1">
      <alignment horizontal="right" vertical="center"/>
    </xf>
    <xf numFmtId="166" fontId="3" fillId="0" borderId="42" xfId="1" applyNumberFormat="1" applyFont="1" applyBorder="1"/>
    <xf numFmtId="166" fontId="3" fillId="0" borderId="43" xfId="1" applyNumberFormat="1" applyFont="1" applyBorder="1"/>
    <xf numFmtId="166" fontId="3" fillId="0" borderId="43" xfId="1" applyNumberFormat="1" applyFont="1" applyBorder="1" applyAlignment="1">
      <alignment horizontal="center" vertical="center"/>
    </xf>
    <xf numFmtId="3" fontId="3" fillId="0" borderId="47" xfId="2" applyNumberFormat="1" applyFont="1" applyBorder="1" applyAlignment="1">
      <alignment horizontal="right" vertical="center"/>
    </xf>
    <xf numFmtId="166" fontId="3" fillId="0" borderId="41" xfId="1" applyNumberFormat="1" applyFont="1" applyBorder="1" applyAlignment="1">
      <alignment horizontal="center" vertical="center"/>
    </xf>
    <xf numFmtId="164" fontId="3" fillId="0" borderId="48" xfId="0" applyNumberFormat="1" applyFont="1" applyBorder="1"/>
    <xf numFmtId="166" fontId="3" fillId="0" borderId="41" xfId="1" applyNumberFormat="1" applyFont="1" applyBorder="1"/>
    <xf numFmtId="0" fontId="0" fillId="0" borderId="22" xfId="0" applyBorder="1" applyAlignment="1">
      <alignment horizontal="left" indent="1"/>
    </xf>
    <xf numFmtId="164" fontId="0" fillId="0" borderId="0" xfId="0" applyNumberFormat="1"/>
    <xf numFmtId="165" fontId="0" fillId="0" borderId="0" xfId="2" applyNumberFormat="1" applyFont="1" applyAlignment="1">
      <alignment horizontal="center" vertical="center"/>
    </xf>
    <xf numFmtId="3" fontId="2" fillId="0" borderId="26" xfId="0" applyNumberFormat="1" applyFont="1" applyBorder="1"/>
    <xf numFmtId="3" fontId="0" fillId="0" borderId="0" xfId="0" applyNumberFormat="1" applyAlignment="1">
      <alignment horizontal="right"/>
    </xf>
    <xf numFmtId="3" fontId="0" fillId="0" borderId="0" xfId="1" applyNumberFormat="1" applyFont="1" applyAlignment="1">
      <alignment horizontal="right" vertical="center"/>
    </xf>
    <xf numFmtId="3" fontId="0" fillId="0" borderId="0" xfId="2" applyNumberFormat="1" applyFont="1" applyAlignment="1">
      <alignment horizontal="right" vertical="center"/>
    </xf>
    <xf numFmtId="3" fontId="0" fillId="0" borderId="26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3" fontId="0" fillId="0" borderId="0" xfId="2" applyNumberFormat="1" applyFont="1" applyBorder="1" applyAlignment="1">
      <alignment horizontal="right" vertical="center"/>
    </xf>
    <xf numFmtId="165" fontId="0" fillId="0" borderId="49" xfId="2" applyNumberFormat="1" applyFont="1" applyBorder="1" applyAlignment="1">
      <alignment horizontal="right" vertical="center"/>
    </xf>
    <xf numFmtId="166" fontId="0" fillId="0" borderId="26" xfId="1" applyNumberFormat="1" applyFont="1" applyBorder="1"/>
    <xf numFmtId="166" fontId="0" fillId="0" borderId="0" xfId="1" applyNumberFormat="1" applyFont="1"/>
    <xf numFmtId="166" fontId="0" fillId="0" borderId="0" xfId="1" applyNumberFormat="1" applyFont="1" applyAlignment="1">
      <alignment horizontal="center" vertical="center"/>
    </xf>
    <xf numFmtId="164" fontId="0" fillId="0" borderId="26" xfId="0" applyNumberFormat="1" applyBorder="1"/>
    <xf numFmtId="165" fontId="0" fillId="0" borderId="0" xfId="2" applyNumberFormat="1" applyFont="1" applyAlignment="1">
      <alignment horizontal="right" vertical="center"/>
    </xf>
    <xf numFmtId="164" fontId="0" fillId="0" borderId="26" xfId="0" applyNumberFormat="1" applyBorder="1" applyAlignment="1">
      <alignment horizontal="right"/>
    </xf>
    <xf numFmtId="165" fontId="0" fillId="0" borderId="50" xfId="2" applyNumberFormat="1" applyFont="1" applyBorder="1" applyAlignment="1">
      <alignment horizontal="right" vertical="center"/>
    </xf>
    <xf numFmtId="166" fontId="0" fillId="0" borderId="0" xfId="1" applyNumberFormat="1" applyFont="1" applyBorder="1" applyAlignment="1">
      <alignment horizontal="center" vertical="center"/>
    </xf>
    <xf numFmtId="166" fontId="0" fillId="0" borderId="22" xfId="1" applyNumberFormat="1" applyFont="1" applyBorder="1" applyAlignment="1">
      <alignment horizontal="center" vertical="center"/>
    </xf>
    <xf numFmtId="166" fontId="0" fillId="0" borderId="0" xfId="1" applyNumberFormat="1" applyFont="1" applyBorder="1"/>
    <xf numFmtId="164" fontId="0" fillId="0" borderId="50" xfId="0" applyNumberFormat="1" applyBorder="1"/>
    <xf numFmtId="166" fontId="0" fillId="0" borderId="22" xfId="1" applyNumberFormat="1" applyFont="1" applyBorder="1"/>
    <xf numFmtId="3" fontId="3" fillId="0" borderId="51" xfId="2" applyNumberFormat="1" applyFont="1" applyBorder="1" applyAlignment="1">
      <alignment horizontal="right" vertical="center"/>
    </xf>
    <xf numFmtId="3" fontId="3" fillId="0" borderId="52" xfId="2" applyNumberFormat="1" applyFont="1" applyBorder="1" applyAlignment="1">
      <alignment horizontal="right" vertical="center"/>
    </xf>
    <xf numFmtId="164" fontId="3" fillId="0" borderId="52" xfId="0" applyNumberFormat="1" applyFont="1" applyBorder="1"/>
    <xf numFmtId="167" fontId="0" fillId="0" borderId="0" xfId="1" applyNumberFormat="1" applyFont="1" applyAlignment="1">
      <alignment horizontal="right"/>
    </xf>
    <xf numFmtId="3" fontId="0" fillId="0" borderId="49" xfId="2" applyNumberFormat="1" applyFont="1" applyBorder="1" applyAlignment="1">
      <alignment horizontal="right" vertical="center"/>
    </xf>
    <xf numFmtId="3" fontId="0" fillId="0" borderId="50" xfId="2" applyNumberFormat="1" applyFont="1" applyBorder="1" applyAlignment="1">
      <alignment horizontal="right" vertical="center"/>
    </xf>
    <xf numFmtId="166" fontId="0" fillId="0" borderId="53" xfId="1" applyNumberFormat="1" applyFont="1" applyBorder="1" applyAlignment="1">
      <alignment horizontal="center" vertical="center"/>
    </xf>
    <xf numFmtId="166" fontId="3" fillId="0" borderId="54" xfId="1" applyNumberFormat="1" applyFont="1" applyBorder="1" applyAlignment="1">
      <alignment horizontal="center" vertical="center"/>
    </xf>
    <xf numFmtId="166" fontId="0" fillId="0" borderId="0" xfId="1" applyNumberFormat="1" applyFont="1" applyBorder="1" applyAlignment="1">
      <alignment horizontal="right"/>
    </xf>
    <xf numFmtId="166" fontId="0" fillId="0" borderId="0" xfId="1" applyNumberFormat="1" applyFont="1" applyAlignment="1">
      <alignment horizontal="right" vertical="center"/>
    </xf>
    <xf numFmtId="166" fontId="3" fillId="0" borderId="0" xfId="1" applyNumberFormat="1" applyFont="1" applyBorder="1" applyAlignment="1">
      <alignment horizontal="center" vertical="center"/>
    </xf>
    <xf numFmtId="166" fontId="3" fillId="0" borderId="53" xfId="1" applyNumberFormat="1" applyFont="1" applyBorder="1" applyAlignment="1">
      <alignment horizontal="center" vertical="center"/>
    </xf>
    <xf numFmtId="166" fontId="3" fillId="0" borderId="22" xfId="1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left" indent="1"/>
    </xf>
    <xf numFmtId="166" fontId="0" fillId="0" borderId="55" xfId="1" applyNumberFormat="1" applyFont="1" applyBorder="1"/>
    <xf numFmtId="166" fontId="0" fillId="0" borderId="56" xfId="1" applyNumberFormat="1" applyFont="1" applyBorder="1" applyAlignment="1">
      <alignment horizontal="center" vertical="center"/>
    </xf>
    <xf numFmtId="166" fontId="0" fillId="0" borderId="57" xfId="1" applyNumberFormat="1" applyFont="1" applyBorder="1"/>
    <xf numFmtId="166" fontId="0" fillId="0" borderId="58" xfId="1" applyNumberFormat="1" applyFont="1" applyBorder="1" applyAlignment="1">
      <alignment horizontal="center" vertical="center"/>
    </xf>
    <xf numFmtId="164" fontId="2" fillId="0" borderId="59" xfId="0" applyNumberFormat="1" applyFont="1" applyBorder="1"/>
    <xf numFmtId="164" fontId="2" fillId="0" borderId="57" xfId="0" applyNumberFormat="1" applyFont="1" applyBorder="1"/>
    <xf numFmtId="3" fontId="2" fillId="0" borderId="59" xfId="0" applyNumberFormat="1" applyFont="1" applyBorder="1"/>
    <xf numFmtId="3" fontId="2" fillId="0" borderId="57" xfId="0" applyNumberFormat="1" applyFont="1" applyBorder="1" applyAlignment="1">
      <alignment horizontal="right"/>
    </xf>
    <xf numFmtId="3" fontId="2" fillId="0" borderId="57" xfId="2" applyNumberFormat="1" applyFont="1" applyBorder="1" applyAlignment="1">
      <alignment horizontal="right" vertical="center"/>
    </xf>
    <xf numFmtId="3" fontId="2" fillId="0" borderId="59" xfId="0" applyNumberFormat="1" applyFont="1" applyBorder="1" applyAlignment="1">
      <alignment horizontal="right"/>
    </xf>
    <xf numFmtId="3" fontId="2" fillId="0" borderId="60" xfId="2" applyNumberFormat="1" applyFont="1" applyBorder="1" applyAlignment="1">
      <alignment horizontal="right" vertical="center"/>
    </xf>
    <xf numFmtId="166" fontId="2" fillId="0" borderId="59" xfId="1" applyNumberFormat="1" applyFont="1" applyBorder="1"/>
    <xf numFmtId="166" fontId="2" fillId="0" borderId="57" xfId="1" applyNumberFormat="1" applyFont="1" applyBorder="1"/>
    <xf numFmtId="166" fontId="2" fillId="0" borderId="57" xfId="1" applyNumberFormat="1" applyFont="1" applyBorder="1" applyAlignment="1">
      <alignment horizontal="center" vertical="center"/>
    </xf>
    <xf numFmtId="166" fontId="2" fillId="0" borderId="61" xfId="1" applyNumberFormat="1" applyFont="1" applyBorder="1" applyAlignment="1">
      <alignment horizontal="center" vertical="center"/>
    </xf>
    <xf numFmtId="3" fontId="2" fillId="0" borderId="62" xfId="2" applyNumberFormat="1" applyFont="1" applyBorder="1" applyAlignment="1">
      <alignment horizontal="right" vertical="center"/>
    </xf>
    <xf numFmtId="165" fontId="2" fillId="0" borderId="57" xfId="2" applyNumberFormat="1" applyFont="1" applyBorder="1" applyAlignment="1">
      <alignment horizontal="center" vertical="center"/>
    </xf>
    <xf numFmtId="166" fontId="2" fillId="0" borderId="63" xfId="1" applyNumberFormat="1" applyFont="1" applyBorder="1" applyAlignment="1">
      <alignment horizontal="center" vertical="center"/>
    </xf>
    <xf numFmtId="164" fontId="2" fillId="0" borderId="62" xfId="0" applyNumberFormat="1" applyFont="1" applyBorder="1"/>
    <xf numFmtId="166" fontId="2" fillId="0" borderId="63" xfId="1" applyNumberFormat="1" applyFont="1" applyBorder="1"/>
    <xf numFmtId="166" fontId="3" fillId="0" borderId="51" xfId="1" applyNumberFormat="1" applyFont="1" applyBorder="1"/>
    <xf numFmtId="3" fontId="0" fillId="0" borderId="60" xfId="2" applyNumberFormat="1" applyFont="1" applyBorder="1" applyAlignment="1">
      <alignment horizontal="right" vertical="center"/>
    </xf>
    <xf numFmtId="165" fontId="0" fillId="0" borderId="60" xfId="2" applyNumberFormat="1" applyFont="1" applyBorder="1" applyAlignment="1">
      <alignment horizontal="right" vertical="center"/>
    </xf>
    <xf numFmtId="166" fontId="0" fillId="0" borderId="60" xfId="1" applyNumberFormat="1" applyFont="1" applyBorder="1" applyAlignment="1">
      <alignment horizontal="center" vertical="center"/>
    </xf>
    <xf numFmtId="166" fontId="0" fillId="0" borderId="49" xfId="1" applyNumberFormat="1" applyFont="1" applyBorder="1"/>
    <xf numFmtId="165" fontId="0" fillId="0" borderId="62" xfId="2" applyNumberFormat="1" applyFont="1" applyBorder="1" applyAlignment="1">
      <alignment horizontal="right" vertical="center"/>
    </xf>
    <xf numFmtId="165" fontId="0" fillId="0" borderId="60" xfId="2" applyNumberFormat="1" applyFont="1" applyBorder="1" applyAlignment="1">
      <alignment horizontal="center" vertical="center"/>
    </xf>
    <xf numFmtId="168" fontId="0" fillId="0" borderId="0" xfId="0" applyNumberFormat="1" applyAlignment="1">
      <alignment horizontal="right"/>
    </xf>
    <xf numFmtId="166" fontId="0" fillId="0" borderId="49" xfId="1" applyNumberFormat="1" applyFont="1" applyBorder="1" applyAlignment="1">
      <alignment horizontal="center" vertical="center"/>
    </xf>
    <xf numFmtId="165" fontId="0" fillId="0" borderId="49" xfId="2" applyNumberFormat="1" applyFont="1" applyBorder="1" applyAlignment="1">
      <alignment horizontal="center" vertical="center"/>
    </xf>
    <xf numFmtId="166" fontId="3" fillId="0" borderId="64" xfId="1" applyNumberFormat="1" applyFont="1" applyFill="1" applyBorder="1"/>
    <xf numFmtId="166" fontId="3" fillId="0" borderId="43" xfId="1" applyNumberFormat="1" applyFont="1" applyFill="1" applyBorder="1" applyAlignment="1">
      <alignment horizontal="center" vertical="center"/>
    </xf>
    <xf numFmtId="166" fontId="3" fillId="0" borderId="43" xfId="1" applyNumberFormat="1" applyFont="1" applyFill="1" applyBorder="1"/>
    <xf numFmtId="166" fontId="3" fillId="0" borderId="51" xfId="1" applyNumberFormat="1" applyFont="1" applyFill="1" applyBorder="1" applyAlignment="1">
      <alignment horizontal="center" vertical="center"/>
    </xf>
    <xf numFmtId="166" fontId="3" fillId="0" borderId="41" xfId="1" applyNumberFormat="1" applyFont="1" applyFill="1" applyBorder="1" applyAlignment="1">
      <alignment horizontal="center" vertical="center"/>
    </xf>
    <xf numFmtId="165" fontId="3" fillId="0" borderId="51" xfId="2" applyNumberFormat="1" applyFont="1" applyBorder="1" applyAlignment="1">
      <alignment horizontal="center" vertical="center"/>
    </xf>
    <xf numFmtId="166" fontId="3" fillId="0" borderId="59" xfId="1" applyNumberFormat="1" applyFont="1" applyFill="1" applyBorder="1"/>
    <xf numFmtId="166" fontId="3" fillId="0" borderId="57" xfId="1" applyNumberFormat="1" applyFont="1" applyFill="1" applyBorder="1" applyAlignment="1">
      <alignment horizontal="center" vertical="center"/>
    </xf>
    <xf numFmtId="166" fontId="3" fillId="0" borderId="60" xfId="1" applyNumberFormat="1" applyFont="1" applyFill="1" applyBorder="1" applyAlignment="1">
      <alignment horizontal="center" vertical="center"/>
    </xf>
    <xf numFmtId="166" fontId="3" fillId="0" borderId="63" xfId="1" applyNumberFormat="1" applyFont="1" applyFill="1" applyBorder="1" applyAlignment="1">
      <alignment horizontal="center" vertical="center"/>
    </xf>
    <xf numFmtId="166" fontId="2" fillId="0" borderId="59" xfId="1" applyNumberFormat="1" applyFont="1" applyFill="1" applyBorder="1"/>
    <xf numFmtId="166" fontId="2" fillId="0" borderId="57" xfId="1" applyNumberFormat="1" applyFont="1" applyFill="1" applyBorder="1" applyAlignment="1">
      <alignment horizontal="center" vertical="center"/>
    </xf>
    <xf numFmtId="166" fontId="2" fillId="0" borderId="57" xfId="1" applyNumberFormat="1" applyFont="1" applyFill="1" applyBorder="1"/>
    <xf numFmtId="166" fontId="2" fillId="0" borderId="60" xfId="1" applyNumberFormat="1" applyFont="1" applyFill="1" applyBorder="1" applyAlignment="1">
      <alignment horizontal="center" vertical="center"/>
    </xf>
    <xf numFmtId="166" fontId="3" fillId="0" borderId="57" xfId="1" applyNumberFormat="1" applyFont="1" applyFill="1" applyBorder="1"/>
    <xf numFmtId="166" fontId="2" fillId="0" borderId="42" xfId="1" applyNumberFormat="1" applyFont="1" applyFill="1" applyBorder="1"/>
    <xf numFmtId="166" fontId="2" fillId="0" borderId="43" xfId="1" applyNumberFormat="1" applyFont="1" applyFill="1" applyBorder="1" applyAlignment="1">
      <alignment horizontal="center" vertical="center"/>
    </xf>
    <xf numFmtId="166" fontId="2" fillId="0" borderId="43" xfId="1" applyNumberFormat="1" applyFont="1" applyFill="1" applyBorder="1"/>
    <xf numFmtId="166" fontId="2" fillId="0" borderId="51" xfId="1" applyNumberFormat="1" applyFont="1" applyFill="1" applyBorder="1" applyAlignment="1">
      <alignment horizontal="center" vertical="center"/>
    </xf>
    <xf numFmtId="166" fontId="3" fillId="0" borderId="42" xfId="1" applyNumberFormat="1" applyFont="1" applyFill="1" applyBorder="1"/>
    <xf numFmtId="3" fontId="3" fillId="8" borderId="43" xfId="0" applyNumberFormat="1" applyFont="1" applyFill="1" applyBorder="1" applyAlignment="1">
      <alignment horizontal="right"/>
    </xf>
    <xf numFmtId="3" fontId="3" fillId="8" borderId="43" xfId="2" applyNumberFormat="1" applyFont="1" applyFill="1" applyBorder="1" applyAlignment="1">
      <alignment horizontal="right" vertical="center"/>
    </xf>
    <xf numFmtId="165" fontId="0" fillId="0" borderId="0" xfId="0" applyNumberFormat="1"/>
    <xf numFmtId="0" fontId="0" fillId="8" borderId="0" xfId="0" applyFill="1" applyAlignment="1">
      <alignment horizontal="right"/>
    </xf>
    <xf numFmtId="165" fontId="0" fillId="8" borderId="0" xfId="0" applyNumberFormat="1" applyFill="1" applyAlignment="1">
      <alignment horizontal="right"/>
    </xf>
    <xf numFmtId="165" fontId="0" fillId="0" borderId="0" xfId="0" applyNumberFormat="1" applyAlignment="1">
      <alignment horizontal="center"/>
    </xf>
    <xf numFmtId="0" fontId="0" fillId="0" borderId="50" xfId="0" applyBorder="1"/>
    <xf numFmtId="165" fontId="0" fillId="8" borderId="49" xfId="2" applyNumberFormat="1" applyFont="1" applyFill="1" applyBorder="1" applyAlignment="1">
      <alignment horizontal="right" vertical="center"/>
    </xf>
    <xf numFmtId="166" fontId="3" fillId="0" borderId="49" xfId="1" applyNumberFormat="1" applyFont="1" applyBorder="1" applyAlignment="1">
      <alignment horizontal="center" vertical="center"/>
    </xf>
    <xf numFmtId="164" fontId="3" fillId="8" borderId="59" xfId="0" applyNumberFormat="1" applyFont="1" applyFill="1" applyBorder="1"/>
    <xf numFmtId="9" fontId="3" fillId="8" borderId="57" xfId="2" applyFont="1" applyFill="1" applyBorder="1" applyAlignment="1">
      <alignment horizontal="center" vertical="center"/>
    </xf>
    <xf numFmtId="9" fontId="3" fillId="8" borderId="60" xfId="2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166" fontId="2" fillId="0" borderId="60" xfId="1" applyNumberFormat="1" applyFont="1" applyBorder="1" applyAlignment="1">
      <alignment horizontal="right" vertical="center"/>
    </xf>
    <xf numFmtId="1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5" fontId="2" fillId="0" borderId="60" xfId="2" applyNumberFormat="1" applyFont="1" applyBorder="1" applyAlignment="1">
      <alignment horizontal="right" vertical="center"/>
    </xf>
    <xf numFmtId="3" fontId="2" fillId="0" borderId="0" xfId="0" applyNumberFormat="1" applyFont="1"/>
    <xf numFmtId="1" fontId="2" fillId="0" borderId="60" xfId="2" applyNumberFormat="1" applyFont="1" applyBorder="1" applyAlignment="1">
      <alignment horizontal="right" vertical="center"/>
    </xf>
    <xf numFmtId="165" fontId="2" fillId="0" borderId="0" xfId="0" applyNumberFormat="1" applyFont="1" applyAlignment="1">
      <alignment horizontal="right"/>
    </xf>
    <xf numFmtId="165" fontId="2" fillId="0" borderId="62" xfId="2" applyNumberFormat="1" applyFont="1" applyBorder="1" applyAlignment="1">
      <alignment horizontal="right" vertical="center"/>
    </xf>
    <xf numFmtId="9" fontId="3" fillId="8" borderId="62" xfId="2" applyFont="1" applyFill="1" applyBorder="1" applyAlignment="1">
      <alignment horizontal="center" vertical="center"/>
    </xf>
    <xf numFmtId="164" fontId="3" fillId="8" borderId="42" xfId="0" applyNumberFormat="1" applyFont="1" applyFill="1" applyBorder="1"/>
    <xf numFmtId="9" fontId="3" fillId="8" borderId="43" xfId="2" applyFont="1" applyFill="1" applyBorder="1" applyAlignment="1">
      <alignment horizontal="center" vertical="center"/>
    </xf>
    <xf numFmtId="9" fontId="3" fillId="8" borderId="51" xfId="2" applyFont="1" applyFill="1" applyBorder="1" applyAlignment="1">
      <alignment horizontal="center" vertical="center"/>
    </xf>
    <xf numFmtId="164" fontId="2" fillId="0" borderId="43" xfId="0" applyNumberFormat="1" applyFont="1" applyBorder="1" applyAlignment="1">
      <alignment horizontal="right"/>
    </xf>
    <xf numFmtId="1" fontId="2" fillId="0" borderId="43" xfId="2" applyNumberFormat="1" applyFont="1" applyBorder="1" applyAlignment="1">
      <alignment horizontal="right" vertical="center"/>
    </xf>
    <xf numFmtId="165" fontId="2" fillId="0" borderId="51" xfId="2" applyNumberFormat="1" applyFont="1" applyBorder="1" applyAlignment="1">
      <alignment horizontal="right" vertical="center"/>
    </xf>
    <xf numFmtId="3" fontId="2" fillId="0" borderId="42" xfId="0" applyNumberFormat="1" applyFont="1" applyBorder="1" applyAlignment="1">
      <alignment horizontal="right"/>
    </xf>
    <xf numFmtId="3" fontId="2" fillId="0" borderId="43" xfId="2" applyNumberFormat="1" applyFont="1" applyBorder="1" applyAlignment="1">
      <alignment horizontal="right" vertical="center"/>
    </xf>
    <xf numFmtId="3" fontId="2" fillId="0" borderId="42" xfId="0" applyNumberFormat="1" applyFont="1" applyBorder="1"/>
    <xf numFmtId="165" fontId="2" fillId="0" borderId="43" xfId="2" applyNumberFormat="1" applyFont="1" applyBorder="1" applyAlignment="1">
      <alignment horizontal="right" vertical="center"/>
    </xf>
    <xf numFmtId="164" fontId="2" fillId="0" borderId="42" xfId="0" applyNumberFormat="1" applyFont="1" applyBorder="1" applyAlignment="1">
      <alignment horizontal="right"/>
    </xf>
    <xf numFmtId="165" fontId="2" fillId="0" borderId="52" xfId="2" applyNumberFormat="1" applyFont="1" applyBorder="1" applyAlignment="1">
      <alignment horizontal="right" vertical="center"/>
    </xf>
    <xf numFmtId="166" fontId="2" fillId="0" borderId="41" xfId="1" applyNumberFormat="1" applyFont="1" applyFill="1" applyBorder="1" applyAlignment="1">
      <alignment horizontal="center" vertical="center"/>
    </xf>
    <xf numFmtId="9" fontId="3" fillId="8" borderId="52" xfId="2" applyFont="1" applyFill="1" applyBorder="1" applyAlignment="1">
      <alignment horizontal="center" vertical="center"/>
    </xf>
    <xf numFmtId="166" fontId="3" fillId="0" borderId="51" xfId="1" applyNumberFormat="1" applyFont="1" applyBorder="1" applyAlignment="1">
      <alignment horizontal="center" vertical="center"/>
    </xf>
    <xf numFmtId="3" fontId="0" fillId="0" borderId="49" xfId="0" applyNumberFormat="1" applyBorder="1" applyAlignment="1">
      <alignment horizontal="right"/>
    </xf>
    <xf numFmtId="0" fontId="0" fillId="0" borderId="0" xfId="0" applyAlignment="1">
      <alignment horizontal="right"/>
    </xf>
    <xf numFmtId="3" fontId="0" fillId="0" borderId="50" xfId="0" applyNumberFormat="1" applyBorder="1" applyAlignment="1">
      <alignment horizontal="right"/>
    </xf>
    <xf numFmtId="164" fontId="0" fillId="0" borderId="0" xfId="0" applyNumberFormat="1" applyAlignment="1">
      <alignment horizontal="center"/>
    </xf>
    <xf numFmtId="0" fontId="0" fillId="0" borderId="49" xfId="0" applyBorder="1"/>
    <xf numFmtId="166" fontId="2" fillId="0" borderId="63" xfId="1" applyNumberFormat="1" applyFont="1" applyFill="1" applyBorder="1" applyAlignment="1">
      <alignment horizontal="center" vertical="center"/>
    </xf>
    <xf numFmtId="165" fontId="0" fillId="0" borderId="50" xfId="0" applyNumberFormat="1" applyBorder="1"/>
    <xf numFmtId="166" fontId="0" fillId="0" borderId="0" xfId="1" applyNumberFormat="1" applyFont="1" applyAlignment="1">
      <alignment horizontal="center"/>
    </xf>
    <xf numFmtId="3" fontId="2" fillId="0" borderId="43" xfId="0" applyNumberFormat="1" applyFont="1" applyBorder="1" applyAlignment="1">
      <alignment horizontal="right"/>
    </xf>
    <xf numFmtId="3" fontId="2" fillId="0" borderId="51" xfId="2" applyNumberFormat="1" applyFont="1" applyBorder="1" applyAlignment="1">
      <alignment horizontal="right" vertical="center"/>
    </xf>
    <xf numFmtId="166" fontId="2" fillId="0" borderId="42" xfId="1" applyNumberFormat="1" applyFont="1" applyBorder="1"/>
    <xf numFmtId="166" fontId="2" fillId="0" borderId="43" xfId="1" applyNumberFormat="1" applyFont="1" applyBorder="1"/>
    <xf numFmtId="166" fontId="2" fillId="0" borderId="43" xfId="1" applyNumberFormat="1" applyFont="1" applyBorder="1" applyAlignment="1">
      <alignment horizontal="center" vertical="center"/>
    </xf>
    <xf numFmtId="166" fontId="2" fillId="0" borderId="51" xfId="1" applyNumberFormat="1" applyFont="1" applyBorder="1"/>
    <xf numFmtId="3" fontId="2" fillId="0" borderId="52" xfId="2" applyNumberFormat="1" applyFont="1" applyBorder="1" applyAlignment="1">
      <alignment horizontal="right" vertical="center"/>
    </xf>
    <xf numFmtId="166" fontId="2" fillId="0" borderId="41" xfId="1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/>
    </xf>
    <xf numFmtId="0" fontId="7" fillId="2" borderId="65" xfId="0" applyFont="1" applyFill="1" applyBorder="1"/>
    <xf numFmtId="0" fontId="3" fillId="2" borderId="66" xfId="0" applyFont="1" applyFill="1" applyBorder="1" applyAlignment="1">
      <alignment horizontal="left"/>
    </xf>
    <xf numFmtId="3" fontId="3" fillId="2" borderId="1" xfId="0" applyNumberFormat="1" applyFont="1" applyFill="1" applyBorder="1"/>
    <xf numFmtId="1" fontId="3" fillId="2" borderId="1" xfId="2" applyNumberFormat="1" applyFont="1" applyFill="1" applyBorder="1" applyAlignment="1">
      <alignment horizontal="center" vertical="center"/>
    </xf>
    <xf numFmtId="1" fontId="3" fillId="2" borderId="67" xfId="2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right"/>
    </xf>
    <xf numFmtId="3" fontId="3" fillId="2" borderId="67" xfId="0" applyNumberFormat="1" applyFont="1" applyFill="1" applyBorder="1" applyAlignment="1">
      <alignment horizontal="right"/>
    </xf>
    <xf numFmtId="166" fontId="3" fillId="2" borderId="1" xfId="1" applyNumberFormat="1" applyFont="1" applyFill="1" applyBorder="1"/>
    <xf numFmtId="3" fontId="3" fillId="2" borderId="66" xfId="0" applyNumberFormat="1" applyFont="1" applyFill="1" applyBorder="1" applyAlignment="1">
      <alignment horizontal="right"/>
    </xf>
    <xf numFmtId="3" fontId="3" fillId="2" borderId="68" xfId="0" applyNumberFormat="1" applyFont="1" applyFill="1" applyBorder="1"/>
    <xf numFmtId="3" fontId="3" fillId="2" borderId="67" xfId="0" applyNumberFormat="1" applyFont="1" applyFill="1" applyBorder="1"/>
    <xf numFmtId="166" fontId="3" fillId="2" borderId="67" xfId="1" applyNumberFormat="1" applyFont="1" applyFill="1" applyBorder="1"/>
    <xf numFmtId="166" fontId="3" fillId="2" borderId="66" xfId="1" applyNumberFormat="1" applyFont="1" applyFill="1" applyBorder="1"/>
    <xf numFmtId="0" fontId="3" fillId="2" borderId="66" xfId="0" applyFont="1" applyFill="1" applyBorder="1" applyAlignment="1">
      <alignment horizontal="right"/>
    </xf>
    <xf numFmtId="1" fontId="3" fillId="2" borderId="68" xfId="2" applyNumberFormat="1" applyFont="1" applyFill="1" applyBorder="1" applyAlignment="1">
      <alignment horizontal="center" vertical="center"/>
    </xf>
    <xf numFmtId="3" fontId="3" fillId="2" borderId="68" xfId="0" applyNumberFormat="1" applyFont="1" applyFill="1" applyBorder="1" applyAlignment="1">
      <alignment horizontal="right"/>
    </xf>
    <xf numFmtId="166" fontId="3" fillId="2" borderId="68" xfId="1" applyNumberFormat="1" applyFont="1" applyFill="1" applyBorder="1"/>
    <xf numFmtId="164" fontId="3" fillId="2" borderId="1" xfId="0" applyNumberFormat="1" applyFont="1" applyFill="1" applyBorder="1"/>
    <xf numFmtId="43" fontId="3" fillId="2" borderId="1" xfId="1" applyFont="1" applyFill="1" applyBorder="1" applyAlignment="1">
      <alignment horizontal="right"/>
    </xf>
    <xf numFmtId="165" fontId="0" fillId="8" borderId="0" xfId="2" applyNumberFormat="1" applyFont="1" applyFill="1" applyBorder="1" applyAlignment="1">
      <alignment horizontal="right" vertical="center"/>
    </xf>
    <xf numFmtId="3" fontId="3" fillId="8" borderId="43" xfId="0" applyNumberFormat="1" applyFont="1" applyFill="1" applyBorder="1"/>
    <xf numFmtId="3" fontId="3" fillId="8" borderId="69" xfId="2" applyNumberFormat="1" applyFont="1" applyFill="1" applyBorder="1" applyAlignment="1">
      <alignment horizontal="right" vertical="center"/>
    </xf>
    <xf numFmtId="3" fontId="3" fillId="8" borderId="70" xfId="2" applyNumberFormat="1" applyFont="1" applyFill="1" applyBorder="1" applyAlignment="1">
      <alignment horizontal="right" vertical="center"/>
    </xf>
    <xf numFmtId="165" fontId="3" fillId="0" borderId="70" xfId="2" applyNumberFormat="1" applyFont="1" applyBorder="1" applyAlignment="1">
      <alignment horizontal="center" vertical="center"/>
    </xf>
    <xf numFmtId="3" fontId="1" fillId="8" borderId="0" xfId="0" applyNumberFormat="1" applyFont="1" applyFill="1"/>
    <xf numFmtId="165" fontId="1" fillId="8" borderId="71" xfId="2" applyNumberFormat="1" applyFont="1" applyFill="1" applyBorder="1" applyAlignment="1">
      <alignment horizontal="right" vertical="center"/>
    </xf>
    <xf numFmtId="165" fontId="1" fillId="8" borderId="0" xfId="2" applyNumberFormat="1" applyFont="1" applyFill="1" applyBorder="1" applyAlignment="1">
      <alignment horizontal="right" vertical="center"/>
    </xf>
    <xf numFmtId="165" fontId="1" fillId="8" borderId="15" xfId="2" applyNumberFormat="1" applyFont="1" applyFill="1" applyBorder="1" applyAlignment="1">
      <alignment horizontal="right" vertical="center"/>
    </xf>
    <xf numFmtId="165" fontId="0" fillId="0" borderId="15" xfId="2" applyNumberFormat="1" applyFont="1" applyBorder="1" applyAlignment="1">
      <alignment horizontal="center" vertical="center"/>
    </xf>
    <xf numFmtId="165" fontId="1" fillId="0" borderId="60" xfId="2" applyNumberFormat="1" applyFont="1" applyBorder="1" applyAlignment="1">
      <alignment horizontal="center" vertical="center"/>
    </xf>
    <xf numFmtId="165" fontId="0" fillId="8" borderId="15" xfId="2" applyNumberFormat="1" applyFont="1" applyFill="1" applyBorder="1" applyAlignment="1">
      <alignment horizontal="right" vertical="center"/>
    </xf>
    <xf numFmtId="165" fontId="1" fillId="8" borderId="60" xfId="2" applyNumberFormat="1" applyFont="1" applyFill="1" applyBorder="1" applyAlignment="1">
      <alignment horizontal="right" vertical="center"/>
    </xf>
    <xf numFmtId="165" fontId="1" fillId="8" borderId="72" xfId="2" applyNumberFormat="1" applyFont="1" applyFill="1" applyBorder="1" applyAlignment="1">
      <alignment horizontal="right" vertical="center"/>
    </xf>
    <xf numFmtId="3" fontId="1" fillId="8" borderId="55" xfId="0" applyNumberFormat="1" applyFont="1" applyFill="1" applyBorder="1"/>
    <xf numFmtId="165" fontId="0" fillId="8" borderId="73" xfId="2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8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0" fontId="3" fillId="5" borderId="13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center" vertical="center" wrapText="1"/>
    </xf>
    <xf numFmtId="0" fontId="3" fillId="5" borderId="2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/>
    </xf>
    <xf numFmtId="0" fontId="3" fillId="5" borderId="19" xfId="0" applyFont="1" applyFill="1" applyBorder="1" applyAlignment="1">
      <alignment horizontal="center"/>
    </xf>
    <xf numFmtId="0" fontId="3" fillId="5" borderId="19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3\Finan&#353;u%20un%20gr&#257;matved&#299;bas%20da&#316;a\1%20kop&#275;jie%20faili\Bud&#382;ets\LTV%20raid&#299;jumi%202021\Atskaites%20NEPLP\Prognoze%206+6\SP%20pielikums%202021%20v2_Q2%20prognoze%206+6%20v.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_kodi"/>
      <sheetName val="Budžeta posteņi1"/>
      <sheetName val="Tāmes"/>
      <sheetName val="SP2021_v1"/>
      <sheetName val="H un EUR izpildes"/>
      <sheetName val="SP2021"/>
      <sheetName val="Pielikums nr.1"/>
      <sheetName val="Pielikums nr.1 lineārais"/>
      <sheetName val="2020"/>
      <sheetName val="Digitālais saturs (1.2a)"/>
      <sheetName val="LSM_(1.2.b)"/>
      <sheetName val="Pielikums LSM 1.A."/>
      <sheetName val="SP raidījumi Nr.1.1"/>
      <sheetName val="Piedalīšana Q1"/>
      <sheetName val="Līdzfinansējums"/>
      <sheetName val="Fakts_Izd"/>
      <sheetName val="Fakts_Ieņ"/>
      <sheetName val="Filmas"/>
      <sheetName val="Raidlaiks"/>
      <sheetName val="Pašreklāma"/>
      <sheetName val="2570_BU"/>
      <sheetName val="LSM"/>
      <sheetName val="Piedalīšana"/>
      <sheetName val="Piedalīšana 2019"/>
      <sheetName val="Surdo (2)"/>
      <sheetName val="Reklāma 2020"/>
      <sheetName val="Citi QV (2)"/>
      <sheetName val="QV "/>
      <sheetName val="Surdo"/>
      <sheetName val="Raidijumi"/>
      <sheetName val="Apraide"/>
      <sheetName val="Atkārtojumi"/>
      <sheetName val="Projekts1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AY12">
            <v>246.61</v>
          </cell>
        </row>
        <row r="13">
          <cell r="AY13">
            <v>19.48</v>
          </cell>
        </row>
        <row r="16">
          <cell r="AY16">
            <v>115.70000000000002</v>
          </cell>
        </row>
        <row r="17">
          <cell r="AY17">
            <v>10</v>
          </cell>
        </row>
        <row r="20">
          <cell r="AY20">
            <v>19.100000000000001</v>
          </cell>
        </row>
        <row r="21">
          <cell r="AY21">
            <v>0</v>
          </cell>
        </row>
        <row r="24">
          <cell r="AY24">
            <v>29.8</v>
          </cell>
        </row>
        <row r="25">
          <cell r="AY25">
            <v>333.7</v>
          </cell>
        </row>
        <row r="28">
          <cell r="AY28">
            <v>9.1666666666666661</v>
          </cell>
        </row>
        <row r="29">
          <cell r="AY29">
            <v>0</v>
          </cell>
        </row>
        <row r="32">
          <cell r="AY32">
            <v>84.7</v>
          </cell>
        </row>
        <row r="33">
          <cell r="AY33">
            <v>0</v>
          </cell>
        </row>
        <row r="36">
          <cell r="AY36">
            <v>10.266666666666666</v>
          </cell>
        </row>
        <row r="37">
          <cell r="AY37">
            <v>0</v>
          </cell>
        </row>
        <row r="40">
          <cell r="AY40">
            <v>0</v>
          </cell>
        </row>
        <row r="41">
          <cell r="AY41">
            <v>0</v>
          </cell>
        </row>
        <row r="44">
          <cell r="AY44">
            <v>18.399999999999999</v>
          </cell>
        </row>
        <row r="45">
          <cell r="AY45">
            <v>6.666666666666667</v>
          </cell>
        </row>
        <row r="52">
          <cell r="AY52">
            <v>660</v>
          </cell>
        </row>
        <row r="53">
          <cell r="AY53">
            <v>331.5</v>
          </cell>
        </row>
        <row r="59">
          <cell r="AY59">
            <v>151.23287671232876</v>
          </cell>
        </row>
        <row r="60">
          <cell r="AY60">
            <v>126.02739726027397</v>
          </cell>
        </row>
        <row r="62">
          <cell r="AY62">
            <v>859.99</v>
          </cell>
        </row>
        <row r="63">
          <cell r="AY63">
            <v>1377.6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D967C-91AB-4552-AFCE-75D824E9E778}">
  <sheetPr>
    <tabColor rgb="FF92D050"/>
  </sheetPr>
  <dimension ref="A1:EO68"/>
  <sheetViews>
    <sheetView tabSelected="1" zoomScale="70" zoomScaleNormal="70" workbookViewId="0">
      <pane xSplit="2" ySplit="10" topLeftCell="AU14" activePane="bottomRight" state="frozenSplit"/>
      <selection activeCell="B5" sqref="B5:B9"/>
      <selection pane="topRight" activeCell="J4" sqref="J4"/>
      <selection pane="bottomLeft" activeCell="A10" sqref="A10:A49"/>
      <selection pane="bottomRight" activeCell="AY69" sqref="AY69"/>
    </sheetView>
  </sheetViews>
  <sheetFormatPr defaultColWidth="11.44140625" defaultRowHeight="14.4" outlineLevelCol="1" x14ac:dyDescent="0.3"/>
  <cols>
    <col min="1" max="1" width="10" customWidth="1"/>
    <col min="2" max="2" width="53.6640625" customWidth="1"/>
    <col min="3" max="6" width="10.6640625" customWidth="1"/>
    <col min="7" max="20" width="10.6640625" customWidth="1" outlineLevel="1"/>
    <col min="21" max="30" width="10.6640625" customWidth="1"/>
    <col min="31" max="44" width="10.6640625" customWidth="1" outlineLevel="1"/>
    <col min="45" max="45" width="11.33203125" customWidth="1"/>
    <col min="46" max="46" width="10.6640625" customWidth="1"/>
    <col min="47" max="47" width="11.33203125" customWidth="1"/>
    <col min="48" max="50" width="10.6640625" customWidth="1"/>
    <col min="51" max="98" width="10.6640625" customWidth="1" outlineLevel="1"/>
    <col min="99" max="102" width="10.6640625" customWidth="1"/>
    <col min="103" max="104" width="11.6640625" customWidth="1" outlineLevel="1"/>
    <col min="105" max="107" width="10.6640625" customWidth="1" outlineLevel="1"/>
    <col min="108" max="108" width="11.6640625" customWidth="1" outlineLevel="1"/>
    <col min="109" max="116" width="10.6640625" customWidth="1" outlineLevel="1"/>
    <col min="117" max="117" width="12.88671875" customWidth="1"/>
    <col min="118" max="118" width="13" customWidth="1"/>
    <col min="119" max="119" width="15" bestFit="1" customWidth="1"/>
    <col min="120" max="120" width="12.44140625" customWidth="1"/>
    <col min="121" max="121" width="12.109375" bestFit="1" customWidth="1"/>
    <col min="122" max="122" width="10.6640625" customWidth="1"/>
    <col min="123" max="124" width="11.6640625" customWidth="1"/>
    <col min="125" max="138" width="11.6640625" hidden="1" customWidth="1" outlineLevel="1"/>
    <col min="139" max="139" width="12.33203125" bestFit="1" customWidth="1" collapsed="1"/>
    <col min="140" max="140" width="11.6640625" customWidth="1"/>
    <col min="141" max="141" width="12.33203125" bestFit="1" customWidth="1"/>
    <col min="142" max="144" width="11.6640625" customWidth="1"/>
  </cols>
  <sheetData>
    <row r="1" spans="1:144" ht="15" customHeight="1" x14ac:dyDescent="0.3">
      <c r="A1" s="217" t="s">
        <v>0</v>
      </c>
      <c r="B1" s="217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</row>
    <row r="2" spans="1:144" ht="15" customHeight="1" x14ac:dyDescent="0.3">
      <c r="A2" s="217"/>
      <c r="B2" s="217"/>
      <c r="W2" s="2"/>
    </row>
    <row r="3" spans="1:144" ht="15" customHeight="1" x14ac:dyDescent="0.35">
      <c r="A3" s="217"/>
      <c r="B3" s="217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</row>
    <row r="4" spans="1:144" ht="15" customHeight="1" x14ac:dyDescent="0.3">
      <c r="A4" s="218"/>
      <c r="B4" s="218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</row>
    <row r="5" spans="1:144" ht="30" customHeight="1" x14ac:dyDescent="0.3">
      <c r="A5" s="219" t="s">
        <v>1</v>
      </c>
      <c r="B5" s="221" t="s">
        <v>2</v>
      </c>
      <c r="C5" s="224" t="s">
        <v>3</v>
      </c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  <c r="T5" s="225"/>
      <c r="U5" s="225"/>
      <c r="V5" s="225"/>
      <c r="W5" s="225"/>
      <c r="X5" s="225"/>
      <c r="Y5" s="225"/>
      <c r="Z5" s="226"/>
      <c r="AA5" s="227" t="s">
        <v>4</v>
      </c>
      <c r="AB5" s="227"/>
      <c r="AC5" s="227"/>
      <c r="AD5" s="227"/>
      <c r="AE5" s="227"/>
      <c r="AF5" s="227"/>
      <c r="AG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  <c r="AY5" s="228" t="s">
        <v>5</v>
      </c>
      <c r="AZ5" s="229"/>
      <c r="BA5" s="229"/>
      <c r="BB5" s="229"/>
      <c r="BC5" s="229"/>
      <c r="BD5" s="229"/>
      <c r="BE5" s="229"/>
      <c r="BF5" s="229"/>
      <c r="BG5" s="229"/>
      <c r="BH5" s="229"/>
      <c r="BI5" s="229"/>
      <c r="BJ5" s="229"/>
      <c r="BK5" s="229"/>
      <c r="BL5" s="229"/>
      <c r="BM5" s="229"/>
      <c r="BN5" s="229"/>
      <c r="BO5" s="229"/>
      <c r="BP5" s="229"/>
      <c r="BQ5" s="229"/>
      <c r="BR5" s="229"/>
      <c r="BS5" s="229"/>
      <c r="BT5" s="229"/>
      <c r="BU5" s="229"/>
      <c r="BV5" s="229"/>
      <c r="BW5" s="234" t="s">
        <v>6</v>
      </c>
      <c r="BX5" s="235"/>
      <c r="BY5" s="235"/>
      <c r="BZ5" s="235"/>
      <c r="CA5" s="235"/>
      <c r="CB5" s="235"/>
      <c r="CC5" s="235"/>
      <c r="CD5" s="235"/>
      <c r="CE5" s="235"/>
      <c r="CF5" s="235"/>
      <c r="CG5" s="235"/>
      <c r="CH5" s="235"/>
      <c r="CI5" s="235"/>
      <c r="CJ5" s="235"/>
      <c r="CK5" s="235"/>
      <c r="CL5" s="235"/>
      <c r="CM5" s="235"/>
      <c r="CN5" s="235"/>
      <c r="CO5" s="235"/>
      <c r="CP5" s="235"/>
      <c r="CQ5" s="235"/>
      <c r="CR5" s="235"/>
      <c r="CS5" s="235"/>
      <c r="CT5" s="235"/>
      <c r="CU5" s="224" t="s">
        <v>7</v>
      </c>
      <c r="CV5" s="225"/>
      <c r="CW5" s="225"/>
      <c r="CX5" s="225"/>
      <c r="CY5" s="225"/>
      <c r="CZ5" s="225"/>
      <c r="DA5" s="225"/>
      <c r="DB5" s="225"/>
      <c r="DC5" s="225"/>
      <c r="DD5" s="225"/>
      <c r="DE5" s="225"/>
      <c r="DF5" s="225"/>
      <c r="DG5" s="225"/>
      <c r="DH5" s="225"/>
      <c r="DI5" s="225"/>
      <c r="DJ5" s="225"/>
      <c r="DK5" s="225"/>
      <c r="DL5" s="225"/>
      <c r="DM5" s="225"/>
      <c r="DN5" s="225"/>
      <c r="DO5" s="225"/>
      <c r="DP5" s="225"/>
      <c r="DQ5" s="225"/>
      <c r="DR5" s="225"/>
      <c r="DS5" s="236" t="s">
        <v>8</v>
      </c>
      <c r="DT5" s="237"/>
      <c r="DU5" s="237"/>
      <c r="DV5" s="237"/>
      <c r="DW5" s="237"/>
      <c r="DX5" s="237"/>
      <c r="DY5" s="237"/>
      <c r="DZ5" s="237"/>
      <c r="EA5" s="237"/>
      <c r="EB5" s="237"/>
      <c r="EC5" s="237"/>
      <c r="ED5" s="237"/>
      <c r="EE5" s="237"/>
      <c r="EF5" s="237"/>
      <c r="EG5" s="237"/>
      <c r="EH5" s="237"/>
      <c r="EI5" s="237"/>
      <c r="EJ5" s="237"/>
      <c r="EK5" s="237"/>
      <c r="EL5" s="237"/>
      <c r="EM5" s="237"/>
      <c r="EN5" s="238"/>
    </row>
    <row r="6" spans="1:144" ht="14.1" customHeight="1" x14ac:dyDescent="0.3">
      <c r="A6" s="220"/>
      <c r="B6" s="222"/>
      <c r="C6" s="233" t="s">
        <v>9</v>
      </c>
      <c r="D6" s="233"/>
      <c r="E6" s="233"/>
      <c r="F6" s="233"/>
      <c r="G6" s="239" t="s">
        <v>10</v>
      </c>
      <c r="H6" s="230"/>
      <c r="I6" s="230"/>
      <c r="J6" s="230"/>
      <c r="K6" s="230" t="s">
        <v>11</v>
      </c>
      <c r="L6" s="230"/>
      <c r="M6" s="230"/>
      <c r="N6" s="230"/>
      <c r="O6" s="230"/>
      <c r="P6" s="230"/>
      <c r="Q6" s="230"/>
      <c r="R6" s="230"/>
      <c r="S6" s="5"/>
      <c r="T6" s="5"/>
      <c r="U6" s="233" t="s">
        <v>12</v>
      </c>
      <c r="V6" s="233"/>
      <c r="W6" s="240" t="s">
        <v>13</v>
      </c>
      <c r="X6" s="240"/>
      <c r="Y6" s="240"/>
      <c r="Z6" s="240"/>
      <c r="AA6" s="241" t="s">
        <v>9</v>
      </c>
      <c r="AB6" s="242"/>
      <c r="AC6" s="242"/>
      <c r="AD6" s="243"/>
      <c r="AE6" s="230" t="s">
        <v>10</v>
      </c>
      <c r="AF6" s="230"/>
      <c r="AG6" s="230"/>
      <c r="AH6" s="230"/>
      <c r="AI6" s="230" t="s">
        <v>11</v>
      </c>
      <c r="AJ6" s="230"/>
      <c r="AK6" s="230"/>
      <c r="AL6" s="230"/>
      <c r="AM6" s="230"/>
      <c r="AN6" s="230"/>
      <c r="AO6" s="230"/>
      <c r="AP6" s="230"/>
      <c r="AQ6" s="5"/>
      <c r="AR6" s="5"/>
      <c r="AS6" s="231" t="s">
        <v>12</v>
      </c>
      <c r="AT6" s="231"/>
      <c r="AU6" s="232" t="s">
        <v>13</v>
      </c>
      <c r="AV6" s="232"/>
      <c r="AW6" s="232"/>
      <c r="AX6" s="232"/>
      <c r="AY6" s="233" t="s">
        <v>9</v>
      </c>
      <c r="AZ6" s="233"/>
      <c r="BA6" s="233"/>
      <c r="BB6" s="233"/>
      <c r="BC6" s="239" t="s">
        <v>10</v>
      </c>
      <c r="BD6" s="230"/>
      <c r="BE6" s="230"/>
      <c r="BF6" s="230"/>
      <c r="BG6" s="230" t="s">
        <v>11</v>
      </c>
      <c r="BH6" s="230"/>
      <c r="BI6" s="230"/>
      <c r="BJ6" s="230"/>
      <c r="BK6" s="230"/>
      <c r="BL6" s="230"/>
      <c r="BM6" s="230"/>
      <c r="BN6" s="230"/>
      <c r="BO6" s="5"/>
      <c r="BP6" s="5"/>
      <c r="BQ6" s="233" t="s">
        <v>12</v>
      </c>
      <c r="BR6" s="233"/>
      <c r="BS6" s="240" t="s">
        <v>13</v>
      </c>
      <c r="BT6" s="240"/>
      <c r="BU6" s="240"/>
      <c r="BV6" s="240"/>
      <c r="BW6" s="241" t="s">
        <v>9</v>
      </c>
      <c r="BX6" s="242"/>
      <c r="BY6" s="242"/>
      <c r="BZ6" s="243"/>
      <c r="CA6" s="230" t="s">
        <v>10</v>
      </c>
      <c r="CB6" s="230"/>
      <c r="CC6" s="230"/>
      <c r="CD6" s="230"/>
      <c r="CE6" s="230" t="s">
        <v>11</v>
      </c>
      <c r="CF6" s="230"/>
      <c r="CG6" s="230"/>
      <c r="CH6" s="230"/>
      <c r="CI6" s="230"/>
      <c r="CJ6" s="230"/>
      <c r="CK6" s="230"/>
      <c r="CL6" s="230"/>
      <c r="CM6" s="5"/>
      <c r="CN6" s="5"/>
      <c r="CO6" s="231" t="s">
        <v>12</v>
      </c>
      <c r="CP6" s="231"/>
      <c r="CQ6" s="232" t="s">
        <v>13</v>
      </c>
      <c r="CR6" s="232"/>
      <c r="CS6" s="232"/>
      <c r="CT6" s="232"/>
      <c r="CU6" s="233" t="s">
        <v>9</v>
      </c>
      <c r="CV6" s="233"/>
      <c r="CW6" s="233"/>
      <c r="CX6" s="233"/>
      <c r="CY6" s="239" t="s">
        <v>10</v>
      </c>
      <c r="CZ6" s="230"/>
      <c r="DA6" s="230"/>
      <c r="DB6" s="230"/>
      <c r="DC6" s="230" t="s">
        <v>11</v>
      </c>
      <c r="DD6" s="230"/>
      <c r="DE6" s="230"/>
      <c r="DF6" s="230"/>
      <c r="DG6" s="230"/>
      <c r="DH6" s="230"/>
      <c r="DI6" s="230"/>
      <c r="DJ6" s="230"/>
      <c r="DK6" s="5"/>
      <c r="DL6" s="5"/>
      <c r="DM6" s="233" t="s">
        <v>12</v>
      </c>
      <c r="DN6" s="233"/>
      <c r="DO6" s="240" t="s">
        <v>13</v>
      </c>
      <c r="DP6" s="240"/>
      <c r="DQ6" s="240"/>
      <c r="DR6" s="240"/>
      <c r="DS6" s="260" t="s">
        <v>9</v>
      </c>
      <c r="DT6" s="261"/>
      <c r="DU6" s="245" t="s">
        <v>10</v>
      </c>
      <c r="DV6" s="245"/>
      <c r="DW6" s="263" t="s">
        <v>11</v>
      </c>
      <c r="DX6" s="263"/>
      <c r="DY6" s="263"/>
      <c r="DZ6" s="263"/>
      <c r="EA6" s="263"/>
      <c r="EB6" s="263"/>
      <c r="EC6" s="263"/>
      <c r="ED6" s="263"/>
      <c r="EE6" s="263"/>
      <c r="EF6" s="263"/>
      <c r="EG6" s="263"/>
      <c r="EH6" s="264"/>
      <c r="EI6" s="231" t="s">
        <v>12</v>
      </c>
      <c r="EJ6" s="231"/>
      <c r="EK6" s="231" t="s">
        <v>11</v>
      </c>
      <c r="EL6" s="231"/>
      <c r="EM6" s="231"/>
      <c r="EN6" s="231"/>
    </row>
    <row r="7" spans="1:144" ht="42" customHeight="1" x14ac:dyDescent="0.3">
      <c r="A7" s="220"/>
      <c r="B7" s="222"/>
      <c r="C7" s="233" t="s">
        <v>14</v>
      </c>
      <c r="D7" s="233"/>
      <c r="E7" s="233" t="s">
        <v>15</v>
      </c>
      <c r="F7" s="233"/>
      <c r="G7" s="258" t="s">
        <v>16</v>
      </c>
      <c r="H7" s="244"/>
      <c r="I7" s="244" t="s">
        <v>17</v>
      </c>
      <c r="J7" s="244"/>
      <c r="K7" s="245" t="s">
        <v>18</v>
      </c>
      <c r="L7" s="245"/>
      <c r="M7" s="245"/>
      <c r="N7" s="245"/>
      <c r="O7" s="245" t="s">
        <v>19</v>
      </c>
      <c r="P7" s="245"/>
      <c r="Q7" s="245"/>
      <c r="R7" s="245"/>
      <c r="S7" s="246" t="s">
        <v>20</v>
      </c>
      <c r="T7" s="247"/>
      <c r="U7" s="233"/>
      <c r="V7" s="233"/>
      <c r="W7" s="259" t="s">
        <v>18</v>
      </c>
      <c r="X7" s="259"/>
      <c r="Y7" s="233" t="s">
        <v>21</v>
      </c>
      <c r="Z7" s="233"/>
      <c r="AA7" s="251" t="s">
        <v>14</v>
      </c>
      <c r="AB7" s="252"/>
      <c r="AC7" s="255" t="s">
        <v>15</v>
      </c>
      <c r="AD7" s="251"/>
      <c r="AE7" s="244" t="s">
        <v>16</v>
      </c>
      <c r="AF7" s="244"/>
      <c r="AG7" s="244" t="s">
        <v>17</v>
      </c>
      <c r="AH7" s="244"/>
      <c r="AI7" s="245" t="s">
        <v>18</v>
      </c>
      <c r="AJ7" s="245"/>
      <c r="AK7" s="245"/>
      <c r="AL7" s="245"/>
      <c r="AM7" s="245" t="s">
        <v>19</v>
      </c>
      <c r="AN7" s="245"/>
      <c r="AO7" s="245"/>
      <c r="AP7" s="245"/>
      <c r="AQ7" s="246" t="s">
        <v>20</v>
      </c>
      <c r="AR7" s="247"/>
      <c r="AS7" s="231"/>
      <c r="AT7" s="231"/>
      <c r="AU7" s="250" t="s">
        <v>18</v>
      </c>
      <c r="AV7" s="250"/>
      <c r="AW7" s="231" t="s">
        <v>21</v>
      </c>
      <c r="AX7" s="231"/>
      <c r="AY7" s="233" t="s">
        <v>14</v>
      </c>
      <c r="AZ7" s="233"/>
      <c r="BA7" s="233" t="s">
        <v>15</v>
      </c>
      <c r="BB7" s="233"/>
      <c r="BC7" s="258" t="s">
        <v>16</v>
      </c>
      <c r="BD7" s="244"/>
      <c r="BE7" s="244" t="s">
        <v>17</v>
      </c>
      <c r="BF7" s="244"/>
      <c r="BG7" s="245" t="s">
        <v>18</v>
      </c>
      <c r="BH7" s="245"/>
      <c r="BI7" s="245"/>
      <c r="BJ7" s="245"/>
      <c r="BK7" s="245" t="s">
        <v>19</v>
      </c>
      <c r="BL7" s="245"/>
      <c r="BM7" s="245"/>
      <c r="BN7" s="245"/>
      <c r="BO7" s="246" t="s">
        <v>20</v>
      </c>
      <c r="BP7" s="247"/>
      <c r="BQ7" s="233"/>
      <c r="BR7" s="233"/>
      <c r="BS7" s="259" t="s">
        <v>18</v>
      </c>
      <c r="BT7" s="259"/>
      <c r="BU7" s="233" t="s">
        <v>21</v>
      </c>
      <c r="BV7" s="233"/>
      <c r="BW7" s="251" t="s">
        <v>14</v>
      </c>
      <c r="BX7" s="252"/>
      <c r="BY7" s="255" t="s">
        <v>15</v>
      </c>
      <c r="BZ7" s="251"/>
      <c r="CA7" s="244" t="s">
        <v>16</v>
      </c>
      <c r="CB7" s="244"/>
      <c r="CC7" s="244" t="s">
        <v>17</v>
      </c>
      <c r="CD7" s="244"/>
      <c r="CE7" s="245" t="s">
        <v>18</v>
      </c>
      <c r="CF7" s="245"/>
      <c r="CG7" s="245"/>
      <c r="CH7" s="245"/>
      <c r="CI7" s="245" t="s">
        <v>19</v>
      </c>
      <c r="CJ7" s="245"/>
      <c r="CK7" s="245"/>
      <c r="CL7" s="245"/>
      <c r="CM7" s="246" t="s">
        <v>20</v>
      </c>
      <c r="CN7" s="247"/>
      <c r="CO7" s="231"/>
      <c r="CP7" s="231"/>
      <c r="CQ7" s="250" t="s">
        <v>18</v>
      </c>
      <c r="CR7" s="250"/>
      <c r="CS7" s="231" t="s">
        <v>21</v>
      </c>
      <c r="CT7" s="231"/>
      <c r="CU7" s="233" t="s">
        <v>14</v>
      </c>
      <c r="CV7" s="233"/>
      <c r="CW7" s="233" t="s">
        <v>15</v>
      </c>
      <c r="CX7" s="233"/>
      <c r="CY7" s="258" t="s">
        <v>16</v>
      </c>
      <c r="CZ7" s="244"/>
      <c r="DA7" s="244" t="s">
        <v>17</v>
      </c>
      <c r="DB7" s="244"/>
      <c r="DC7" s="245" t="s">
        <v>18</v>
      </c>
      <c r="DD7" s="245"/>
      <c r="DE7" s="245"/>
      <c r="DF7" s="245"/>
      <c r="DG7" s="245" t="s">
        <v>19</v>
      </c>
      <c r="DH7" s="245"/>
      <c r="DI7" s="245"/>
      <c r="DJ7" s="245"/>
      <c r="DK7" s="246" t="s">
        <v>20</v>
      </c>
      <c r="DL7" s="247"/>
      <c r="DM7" s="233"/>
      <c r="DN7" s="233"/>
      <c r="DO7" s="259" t="s">
        <v>18</v>
      </c>
      <c r="DP7" s="259"/>
      <c r="DQ7" s="266" t="s">
        <v>21</v>
      </c>
      <c r="DR7" s="233"/>
      <c r="DS7" s="262"/>
      <c r="DT7" s="257"/>
      <c r="DU7" s="245"/>
      <c r="DV7" s="245"/>
      <c r="DW7" s="245" t="s">
        <v>22</v>
      </c>
      <c r="DX7" s="245"/>
      <c r="DY7" s="245" t="s">
        <v>23</v>
      </c>
      <c r="DZ7" s="245"/>
      <c r="EA7" s="245" t="s">
        <v>18</v>
      </c>
      <c r="EB7" s="245"/>
      <c r="EC7" s="245"/>
      <c r="ED7" s="245"/>
      <c r="EE7" s="245" t="s">
        <v>19</v>
      </c>
      <c r="EF7" s="245"/>
      <c r="EG7" s="245"/>
      <c r="EH7" s="265"/>
      <c r="EI7" s="231"/>
      <c r="EJ7" s="231"/>
      <c r="EK7" s="231" t="s">
        <v>18</v>
      </c>
      <c r="EL7" s="231"/>
      <c r="EM7" s="231" t="s">
        <v>19</v>
      </c>
      <c r="EN7" s="231"/>
    </row>
    <row r="8" spans="1:144" ht="15" customHeight="1" x14ac:dyDescent="0.3">
      <c r="A8" s="220"/>
      <c r="B8" s="222"/>
      <c r="C8" s="233"/>
      <c r="D8" s="233"/>
      <c r="E8" s="233"/>
      <c r="F8" s="233"/>
      <c r="G8" s="258"/>
      <c r="H8" s="244"/>
      <c r="I8" s="244"/>
      <c r="J8" s="244"/>
      <c r="K8" s="245" t="s">
        <v>16</v>
      </c>
      <c r="L8" s="245"/>
      <c r="M8" s="245" t="s">
        <v>17</v>
      </c>
      <c r="N8" s="245"/>
      <c r="O8" s="245" t="s">
        <v>16</v>
      </c>
      <c r="P8" s="245"/>
      <c r="Q8" s="245" t="s">
        <v>17</v>
      </c>
      <c r="R8" s="245"/>
      <c r="S8" s="248"/>
      <c r="T8" s="249"/>
      <c r="U8" s="233"/>
      <c r="V8" s="233"/>
      <c r="W8" s="259"/>
      <c r="X8" s="259"/>
      <c r="Y8" s="233"/>
      <c r="Z8" s="233"/>
      <c r="AA8" s="253"/>
      <c r="AB8" s="254"/>
      <c r="AC8" s="256"/>
      <c r="AD8" s="257"/>
      <c r="AE8" s="244"/>
      <c r="AF8" s="244"/>
      <c r="AG8" s="244"/>
      <c r="AH8" s="244"/>
      <c r="AI8" s="245" t="s">
        <v>16</v>
      </c>
      <c r="AJ8" s="245"/>
      <c r="AK8" s="245" t="s">
        <v>17</v>
      </c>
      <c r="AL8" s="245"/>
      <c r="AM8" s="245" t="s">
        <v>16</v>
      </c>
      <c r="AN8" s="245"/>
      <c r="AO8" s="245" t="s">
        <v>17</v>
      </c>
      <c r="AP8" s="245"/>
      <c r="AQ8" s="248"/>
      <c r="AR8" s="249"/>
      <c r="AS8" s="231"/>
      <c r="AT8" s="231"/>
      <c r="AU8" s="250"/>
      <c r="AV8" s="250"/>
      <c r="AW8" s="231"/>
      <c r="AX8" s="231"/>
      <c r="AY8" s="233"/>
      <c r="AZ8" s="233"/>
      <c r="BA8" s="233"/>
      <c r="BB8" s="233"/>
      <c r="BC8" s="258"/>
      <c r="BD8" s="244"/>
      <c r="BE8" s="244"/>
      <c r="BF8" s="244"/>
      <c r="BG8" s="245" t="s">
        <v>16</v>
      </c>
      <c r="BH8" s="245"/>
      <c r="BI8" s="245" t="s">
        <v>17</v>
      </c>
      <c r="BJ8" s="245"/>
      <c r="BK8" s="245" t="s">
        <v>16</v>
      </c>
      <c r="BL8" s="245"/>
      <c r="BM8" s="245" t="s">
        <v>17</v>
      </c>
      <c r="BN8" s="245"/>
      <c r="BO8" s="248"/>
      <c r="BP8" s="249"/>
      <c r="BQ8" s="233"/>
      <c r="BR8" s="233"/>
      <c r="BS8" s="259"/>
      <c r="BT8" s="259"/>
      <c r="BU8" s="233"/>
      <c r="BV8" s="233"/>
      <c r="BW8" s="253"/>
      <c r="BX8" s="254"/>
      <c r="BY8" s="256"/>
      <c r="BZ8" s="257"/>
      <c r="CA8" s="244"/>
      <c r="CB8" s="244"/>
      <c r="CC8" s="244"/>
      <c r="CD8" s="244"/>
      <c r="CE8" s="245" t="s">
        <v>16</v>
      </c>
      <c r="CF8" s="245"/>
      <c r="CG8" s="245" t="s">
        <v>17</v>
      </c>
      <c r="CH8" s="245"/>
      <c r="CI8" s="245" t="s">
        <v>16</v>
      </c>
      <c r="CJ8" s="245"/>
      <c r="CK8" s="245" t="s">
        <v>17</v>
      </c>
      <c r="CL8" s="245"/>
      <c r="CM8" s="248"/>
      <c r="CN8" s="249"/>
      <c r="CO8" s="231"/>
      <c r="CP8" s="231"/>
      <c r="CQ8" s="250"/>
      <c r="CR8" s="250"/>
      <c r="CS8" s="231"/>
      <c r="CT8" s="231"/>
      <c r="CU8" s="233"/>
      <c r="CV8" s="233"/>
      <c r="CW8" s="233"/>
      <c r="CX8" s="233"/>
      <c r="CY8" s="258"/>
      <c r="CZ8" s="244"/>
      <c r="DA8" s="244"/>
      <c r="DB8" s="244"/>
      <c r="DC8" s="245" t="s">
        <v>16</v>
      </c>
      <c r="DD8" s="245"/>
      <c r="DE8" s="245" t="s">
        <v>17</v>
      </c>
      <c r="DF8" s="245"/>
      <c r="DG8" s="245" t="s">
        <v>16</v>
      </c>
      <c r="DH8" s="245"/>
      <c r="DI8" s="245" t="s">
        <v>17</v>
      </c>
      <c r="DJ8" s="245"/>
      <c r="DK8" s="248"/>
      <c r="DL8" s="249"/>
      <c r="DM8" s="233"/>
      <c r="DN8" s="233"/>
      <c r="DO8" s="259"/>
      <c r="DP8" s="259"/>
      <c r="DQ8" s="266"/>
      <c r="DR8" s="233"/>
      <c r="DS8" s="262"/>
      <c r="DT8" s="257"/>
      <c r="DU8" s="245"/>
      <c r="DV8" s="245"/>
      <c r="DW8" s="245"/>
      <c r="DX8" s="245"/>
      <c r="DY8" s="245"/>
      <c r="DZ8" s="245"/>
      <c r="EA8" s="245" t="s">
        <v>16</v>
      </c>
      <c r="EB8" s="245"/>
      <c r="EC8" s="245" t="s">
        <v>17</v>
      </c>
      <c r="ED8" s="245"/>
      <c r="EE8" s="245" t="s">
        <v>16</v>
      </c>
      <c r="EF8" s="245"/>
      <c r="EG8" s="245" t="s">
        <v>17</v>
      </c>
      <c r="EH8" s="265"/>
      <c r="EI8" s="231"/>
      <c r="EJ8" s="231"/>
      <c r="EK8" s="231"/>
      <c r="EL8" s="231"/>
      <c r="EM8" s="231"/>
      <c r="EN8" s="231"/>
    </row>
    <row r="9" spans="1:144" ht="15" customHeight="1" x14ac:dyDescent="0.3">
      <c r="A9" s="220"/>
      <c r="B9" s="222"/>
      <c r="C9" s="6" t="s">
        <v>24</v>
      </c>
      <c r="D9" s="6" t="s">
        <v>25</v>
      </c>
      <c r="E9" s="6" t="s">
        <v>24</v>
      </c>
      <c r="F9" s="6" t="s">
        <v>25</v>
      </c>
      <c r="G9" s="7" t="s">
        <v>24</v>
      </c>
      <c r="H9" s="8" t="s">
        <v>25</v>
      </c>
      <c r="I9" s="8" t="s">
        <v>24</v>
      </c>
      <c r="J9" s="8" t="s">
        <v>25</v>
      </c>
      <c r="K9" s="8" t="s">
        <v>24</v>
      </c>
      <c r="L9" s="8" t="s">
        <v>25</v>
      </c>
      <c r="M9" s="8" t="s">
        <v>24</v>
      </c>
      <c r="N9" s="8" t="s">
        <v>25</v>
      </c>
      <c r="O9" s="8" t="s">
        <v>24</v>
      </c>
      <c r="P9" s="8" t="s">
        <v>25</v>
      </c>
      <c r="Q9" s="8" t="s">
        <v>24</v>
      </c>
      <c r="R9" s="8" t="s">
        <v>25</v>
      </c>
      <c r="S9" s="8" t="s">
        <v>24</v>
      </c>
      <c r="T9" s="8" t="s">
        <v>25</v>
      </c>
      <c r="U9" s="6" t="s">
        <v>24</v>
      </c>
      <c r="V9" s="6" t="s">
        <v>25</v>
      </c>
      <c r="W9" s="6" t="s">
        <v>24</v>
      </c>
      <c r="X9" s="6" t="s">
        <v>25</v>
      </c>
      <c r="Y9" s="6" t="s">
        <v>24</v>
      </c>
      <c r="Z9" s="6" t="s">
        <v>25</v>
      </c>
      <c r="AA9" s="9" t="s">
        <v>24</v>
      </c>
      <c r="AB9" s="10" t="s">
        <v>25</v>
      </c>
      <c r="AC9" s="10" t="s">
        <v>24</v>
      </c>
      <c r="AD9" s="11" t="s">
        <v>25</v>
      </c>
      <c r="AE9" s="8" t="s">
        <v>24</v>
      </c>
      <c r="AF9" s="8" t="s">
        <v>25</v>
      </c>
      <c r="AG9" s="8" t="s">
        <v>24</v>
      </c>
      <c r="AH9" s="8" t="s">
        <v>25</v>
      </c>
      <c r="AI9" s="8" t="s">
        <v>24</v>
      </c>
      <c r="AJ9" s="8" t="s">
        <v>25</v>
      </c>
      <c r="AK9" s="8" t="s">
        <v>24</v>
      </c>
      <c r="AL9" s="8" t="s">
        <v>25</v>
      </c>
      <c r="AM9" s="8" t="s">
        <v>24</v>
      </c>
      <c r="AN9" s="8" t="s">
        <v>25</v>
      </c>
      <c r="AO9" s="8" t="s">
        <v>24</v>
      </c>
      <c r="AP9" s="8" t="s">
        <v>25</v>
      </c>
      <c r="AQ9" s="8" t="s">
        <v>24</v>
      </c>
      <c r="AR9" s="8" t="s">
        <v>25</v>
      </c>
      <c r="AS9" s="12" t="s">
        <v>24</v>
      </c>
      <c r="AT9" s="12" t="s">
        <v>25</v>
      </c>
      <c r="AU9" s="12" t="s">
        <v>24</v>
      </c>
      <c r="AV9" s="12" t="s">
        <v>25</v>
      </c>
      <c r="AW9" s="12" t="s">
        <v>24</v>
      </c>
      <c r="AX9" s="12" t="s">
        <v>25</v>
      </c>
      <c r="AY9" s="6" t="s">
        <v>24</v>
      </c>
      <c r="AZ9" s="6" t="s">
        <v>25</v>
      </c>
      <c r="BA9" s="6" t="s">
        <v>24</v>
      </c>
      <c r="BB9" s="6" t="s">
        <v>25</v>
      </c>
      <c r="BC9" s="7" t="s">
        <v>24</v>
      </c>
      <c r="BD9" s="8" t="s">
        <v>25</v>
      </c>
      <c r="BE9" s="8" t="s">
        <v>24</v>
      </c>
      <c r="BF9" s="8" t="s">
        <v>25</v>
      </c>
      <c r="BG9" s="8" t="s">
        <v>24</v>
      </c>
      <c r="BH9" s="8" t="s">
        <v>25</v>
      </c>
      <c r="BI9" s="8" t="s">
        <v>24</v>
      </c>
      <c r="BJ9" s="8" t="s">
        <v>25</v>
      </c>
      <c r="BK9" s="8" t="s">
        <v>24</v>
      </c>
      <c r="BL9" s="8" t="s">
        <v>25</v>
      </c>
      <c r="BM9" s="8" t="s">
        <v>24</v>
      </c>
      <c r="BN9" s="8" t="s">
        <v>25</v>
      </c>
      <c r="BO9" s="8" t="s">
        <v>24</v>
      </c>
      <c r="BP9" s="8" t="s">
        <v>25</v>
      </c>
      <c r="BQ9" s="6" t="s">
        <v>24</v>
      </c>
      <c r="BR9" s="6" t="s">
        <v>25</v>
      </c>
      <c r="BS9" s="6" t="s">
        <v>24</v>
      </c>
      <c r="BT9" s="6" t="s">
        <v>25</v>
      </c>
      <c r="BU9" s="6" t="s">
        <v>24</v>
      </c>
      <c r="BV9" s="6" t="s">
        <v>25</v>
      </c>
      <c r="BW9" s="9" t="s">
        <v>24</v>
      </c>
      <c r="BX9" s="10" t="s">
        <v>25</v>
      </c>
      <c r="BY9" s="10" t="s">
        <v>24</v>
      </c>
      <c r="BZ9" s="11" t="s">
        <v>25</v>
      </c>
      <c r="CA9" s="8" t="s">
        <v>24</v>
      </c>
      <c r="CB9" s="8" t="s">
        <v>25</v>
      </c>
      <c r="CC9" s="8" t="s">
        <v>24</v>
      </c>
      <c r="CD9" s="8" t="s">
        <v>25</v>
      </c>
      <c r="CE9" s="8" t="s">
        <v>24</v>
      </c>
      <c r="CF9" s="8" t="s">
        <v>25</v>
      </c>
      <c r="CG9" s="8" t="s">
        <v>24</v>
      </c>
      <c r="CH9" s="8" t="s">
        <v>25</v>
      </c>
      <c r="CI9" s="8" t="s">
        <v>24</v>
      </c>
      <c r="CJ9" s="8" t="s">
        <v>25</v>
      </c>
      <c r="CK9" s="8" t="s">
        <v>24</v>
      </c>
      <c r="CL9" s="8" t="s">
        <v>25</v>
      </c>
      <c r="CM9" s="8" t="s">
        <v>24</v>
      </c>
      <c r="CN9" s="8" t="s">
        <v>25</v>
      </c>
      <c r="CO9" s="12" t="s">
        <v>24</v>
      </c>
      <c r="CP9" s="12" t="s">
        <v>25</v>
      </c>
      <c r="CQ9" s="12" t="s">
        <v>24</v>
      </c>
      <c r="CR9" s="12" t="s">
        <v>25</v>
      </c>
      <c r="CS9" s="12" t="s">
        <v>24</v>
      </c>
      <c r="CT9" s="12" t="s">
        <v>25</v>
      </c>
      <c r="CU9" s="6" t="s">
        <v>24</v>
      </c>
      <c r="CV9" s="6" t="s">
        <v>25</v>
      </c>
      <c r="CW9" s="6" t="s">
        <v>24</v>
      </c>
      <c r="CX9" s="6" t="s">
        <v>25</v>
      </c>
      <c r="CY9" s="7" t="s">
        <v>24</v>
      </c>
      <c r="CZ9" s="8" t="s">
        <v>25</v>
      </c>
      <c r="DA9" s="8" t="s">
        <v>24</v>
      </c>
      <c r="DB9" s="8" t="s">
        <v>25</v>
      </c>
      <c r="DC9" s="8" t="s">
        <v>24</v>
      </c>
      <c r="DD9" s="8" t="s">
        <v>25</v>
      </c>
      <c r="DE9" s="8" t="s">
        <v>24</v>
      </c>
      <c r="DF9" s="8" t="s">
        <v>25</v>
      </c>
      <c r="DG9" s="8" t="s">
        <v>24</v>
      </c>
      <c r="DH9" s="8" t="s">
        <v>25</v>
      </c>
      <c r="DI9" s="8" t="s">
        <v>24</v>
      </c>
      <c r="DJ9" s="8" t="s">
        <v>25</v>
      </c>
      <c r="DK9" s="8" t="s">
        <v>24</v>
      </c>
      <c r="DL9" s="8" t="s">
        <v>25</v>
      </c>
      <c r="DM9" s="6" t="s">
        <v>24</v>
      </c>
      <c r="DN9" s="6" t="s">
        <v>25</v>
      </c>
      <c r="DO9" s="6" t="s">
        <v>24</v>
      </c>
      <c r="DP9" s="6" t="s">
        <v>25</v>
      </c>
      <c r="DQ9" s="13" t="s">
        <v>24</v>
      </c>
      <c r="DR9" s="6" t="s">
        <v>25</v>
      </c>
      <c r="DS9" s="262" t="s">
        <v>26</v>
      </c>
      <c r="DT9" s="257"/>
      <c r="DU9" s="245" t="s">
        <v>26</v>
      </c>
      <c r="DV9" s="245"/>
      <c r="DW9" s="245" t="s">
        <v>26</v>
      </c>
      <c r="DX9" s="245"/>
      <c r="DY9" s="245" t="s">
        <v>26</v>
      </c>
      <c r="DZ9" s="245"/>
      <c r="EA9" s="245" t="s">
        <v>26</v>
      </c>
      <c r="EB9" s="245"/>
      <c r="EC9" s="245" t="s">
        <v>26</v>
      </c>
      <c r="ED9" s="245"/>
      <c r="EE9" s="245" t="s">
        <v>26</v>
      </c>
      <c r="EF9" s="245"/>
      <c r="EG9" s="245" t="s">
        <v>26</v>
      </c>
      <c r="EH9" s="265"/>
      <c r="EI9" s="231" t="s">
        <v>26</v>
      </c>
      <c r="EJ9" s="231"/>
      <c r="EK9" s="231" t="s">
        <v>26</v>
      </c>
      <c r="EL9" s="231"/>
      <c r="EM9" s="231" t="s">
        <v>26</v>
      </c>
      <c r="EN9" s="231"/>
    </row>
    <row r="10" spans="1:144" x14ac:dyDescent="0.3">
      <c r="A10" s="220"/>
      <c r="B10" s="223"/>
      <c r="C10" s="6" t="s">
        <v>27</v>
      </c>
      <c r="D10" s="6" t="s">
        <v>27</v>
      </c>
      <c r="E10" s="6" t="s">
        <v>28</v>
      </c>
      <c r="F10" s="6" t="s">
        <v>28</v>
      </c>
      <c r="G10" s="7" t="s">
        <v>29</v>
      </c>
      <c r="H10" s="8" t="s">
        <v>29</v>
      </c>
      <c r="I10" s="8" t="s">
        <v>29</v>
      </c>
      <c r="J10" s="8" t="s">
        <v>29</v>
      </c>
      <c r="K10" s="8" t="s">
        <v>29</v>
      </c>
      <c r="L10" s="8" t="s">
        <v>29</v>
      </c>
      <c r="M10" s="8" t="s">
        <v>29</v>
      </c>
      <c r="N10" s="8" t="s">
        <v>29</v>
      </c>
      <c r="O10" s="8" t="s">
        <v>29</v>
      </c>
      <c r="P10" s="8" t="s">
        <v>29</v>
      </c>
      <c r="Q10" s="8" t="s">
        <v>29</v>
      </c>
      <c r="R10" s="8" t="s">
        <v>29</v>
      </c>
      <c r="S10" s="8" t="s">
        <v>29</v>
      </c>
      <c r="T10" s="8" t="s">
        <v>29</v>
      </c>
      <c r="U10" s="6" t="s">
        <v>29</v>
      </c>
      <c r="V10" s="6" t="s">
        <v>29</v>
      </c>
      <c r="W10" s="6" t="s">
        <v>29</v>
      </c>
      <c r="X10" s="6" t="s">
        <v>29</v>
      </c>
      <c r="Y10" s="6" t="s">
        <v>29</v>
      </c>
      <c r="Z10" s="6" t="s">
        <v>29</v>
      </c>
      <c r="AA10" s="14" t="s">
        <v>27</v>
      </c>
      <c r="AB10" s="15" t="s">
        <v>27</v>
      </c>
      <c r="AC10" s="11" t="s">
        <v>28</v>
      </c>
      <c r="AD10" s="16" t="s">
        <v>28</v>
      </c>
      <c r="AE10" s="8" t="s">
        <v>29</v>
      </c>
      <c r="AF10" s="8" t="s">
        <v>29</v>
      </c>
      <c r="AG10" s="8" t="s">
        <v>29</v>
      </c>
      <c r="AH10" s="8" t="s">
        <v>29</v>
      </c>
      <c r="AI10" s="8" t="s">
        <v>29</v>
      </c>
      <c r="AJ10" s="8" t="s">
        <v>29</v>
      </c>
      <c r="AK10" s="8" t="s">
        <v>29</v>
      </c>
      <c r="AL10" s="8" t="s">
        <v>29</v>
      </c>
      <c r="AM10" s="8" t="s">
        <v>29</v>
      </c>
      <c r="AN10" s="8" t="s">
        <v>29</v>
      </c>
      <c r="AO10" s="8" t="s">
        <v>29</v>
      </c>
      <c r="AP10" s="8" t="s">
        <v>29</v>
      </c>
      <c r="AQ10" s="8" t="s">
        <v>29</v>
      </c>
      <c r="AR10" s="8" t="s">
        <v>29</v>
      </c>
      <c r="AS10" s="12" t="s">
        <v>29</v>
      </c>
      <c r="AT10" s="12" t="s">
        <v>29</v>
      </c>
      <c r="AU10" s="12" t="s">
        <v>29</v>
      </c>
      <c r="AV10" s="12" t="s">
        <v>29</v>
      </c>
      <c r="AW10" s="12" t="s">
        <v>29</v>
      </c>
      <c r="AX10" s="12" t="s">
        <v>29</v>
      </c>
      <c r="AY10" s="6" t="s">
        <v>27</v>
      </c>
      <c r="AZ10" s="6" t="s">
        <v>27</v>
      </c>
      <c r="BA10" s="6" t="s">
        <v>28</v>
      </c>
      <c r="BB10" s="6" t="s">
        <v>28</v>
      </c>
      <c r="BC10" s="7" t="s">
        <v>29</v>
      </c>
      <c r="BD10" s="8" t="s">
        <v>29</v>
      </c>
      <c r="BE10" s="8" t="s">
        <v>29</v>
      </c>
      <c r="BF10" s="8"/>
      <c r="BG10" s="8" t="s">
        <v>29</v>
      </c>
      <c r="BH10" s="8" t="s">
        <v>29</v>
      </c>
      <c r="BI10" s="8" t="s">
        <v>29</v>
      </c>
      <c r="BJ10" s="8" t="s">
        <v>29</v>
      </c>
      <c r="BK10" s="8" t="s">
        <v>29</v>
      </c>
      <c r="BL10" s="8" t="s">
        <v>29</v>
      </c>
      <c r="BM10" s="8" t="s">
        <v>29</v>
      </c>
      <c r="BN10" s="8" t="s">
        <v>29</v>
      </c>
      <c r="BO10" s="8" t="s">
        <v>29</v>
      </c>
      <c r="BP10" s="8" t="s">
        <v>29</v>
      </c>
      <c r="BQ10" s="6" t="s">
        <v>29</v>
      </c>
      <c r="BR10" s="6" t="s">
        <v>29</v>
      </c>
      <c r="BS10" s="6" t="s">
        <v>29</v>
      </c>
      <c r="BT10" s="6" t="s">
        <v>29</v>
      </c>
      <c r="BU10" s="6" t="s">
        <v>29</v>
      </c>
      <c r="BV10" s="6" t="s">
        <v>29</v>
      </c>
      <c r="BW10" s="14" t="s">
        <v>27</v>
      </c>
      <c r="BX10" s="15" t="s">
        <v>27</v>
      </c>
      <c r="BY10" s="11" t="s">
        <v>28</v>
      </c>
      <c r="BZ10" s="16" t="s">
        <v>28</v>
      </c>
      <c r="CA10" s="8" t="s">
        <v>29</v>
      </c>
      <c r="CB10" s="8" t="s">
        <v>29</v>
      </c>
      <c r="CC10" s="8" t="s">
        <v>29</v>
      </c>
      <c r="CD10" s="8" t="s">
        <v>29</v>
      </c>
      <c r="CE10" s="8" t="s">
        <v>29</v>
      </c>
      <c r="CF10" s="8" t="s">
        <v>29</v>
      </c>
      <c r="CG10" s="8" t="s">
        <v>29</v>
      </c>
      <c r="CH10" s="8" t="s">
        <v>29</v>
      </c>
      <c r="CI10" s="8" t="s">
        <v>29</v>
      </c>
      <c r="CJ10" s="8" t="s">
        <v>29</v>
      </c>
      <c r="CK10" s="8" t="s">
        <v>29</v>
      </c>
      <c r="CL10" s="8" t="s">
        <v>29</v>
      </c>
      <c r="CM10" s="8" t="s">
        <v>29</v>
      </c>
      <c r="CN10" s="8" t="s">
        <v>29</v>
      </c>
      <c r="CO10" s="12" t="s">
        <v>29</v>
      </c>
      <c r="CP10" s="12" t="s">
        <v>29</v>
      </c>
      <c r="CQ10" s="12" t="s">
        <v>29</v>
      </c>
      <c r="CR10" s="12" t="s">
        <v>29</v>
      </c>
      <c r="CS10" s="12" t="s">
        <v>29</v>
      </c>
      <c r="CT10" s="12" t="s">
        <v>29</v>
      </c>
      <c r="CU10" s="6" t="s">
        <v>27</v>
      </c>
      <c r="CV10" s="6" t="s">
        <v>27</v>
      </c>
      <c r="CW10" s="6" t="s">
        <v>28</v>
      </c>
      <c r="CX10" s="6" t="s">
        <v>28</v>
      </c>
      <c r="CY10" s="7" t="s">
        <v>29</v>
      </c>
      <c r="CZ10" s="8" t="s">
        <v>29</v>
      </c>
      <c r="DA10" s="8" t="s">
        <v>29</v>
      </c>
      <c r="DB10" s="8" t="s">
        <v>29</v>
      </c>
      <c r="DC10" s="8" t="s">
        <v>29</v>
      </c>
      <c r="DD10" s="8" t="s">
        <v>29</v>
      </c>
      <c r="DE10" s="8" t="s">
        <v>29</v>
      </c>
      <c r="DF10" s="8" t="s">
        <v>29</v>
      </c>
      <c r="DG10" s="8" t="s">
        <v>29</v>
      </c>
      <c r="DH10" s="8" t="s">
        <v>29</v>
      </c>
      <c r="DI10" s="8" t="s">
        <v>29</v>
      </c>
      <c r="DJ10" s="8" t="s">
        <v>29</v>
      </c>
      <c r="DK10" s="8" t="s">
        <v>29</v>
      </c>
      <c r="DL10" s="8" t="s">
        <v>29</v>
      </c>
      <c r="DM10" s="6" t="s">
        <v>29</v>
      </c>
      <c r="DN10" s="6" t="s">
        <v>29</v>
      </c>
      <c r="DO10" s="6" t="s">
        <v>29</v>
      </c>
      <c r="DP10" s="6" t="s">
        <v>29</v>
      </c>
      <c r="DQ10" s="13" t="s">
        <v>29</v>
      </c>
      <c r="DR10" s="6" t="s">
        <v>29</v>
      </c>
      <c r="DS10" s="17" t="s">
        <v>30</v>
      </c>
      <c r="DT10" s="18" t="s">
        <v>28</v>
      </c>
      <c r="DU10" s="19" t="s">
        <v>30</v>
      </c>
      <c r="DV10" s="19" t="s">
        <v>28</v>
      </c>
      <c r="DW10" s="19" t="s">
        <v>30</v>
      </c>
      <c r="DX10" s="19" t="s">
        <v>28</v>
      </c>
      <c r="DY10" s="19" t="s">
        <v>30</v>
      </c>
      <c r="DZ10" s="19" t="s">
        <v>28</v>
      </c>
      <c r="EA10" s="19" t="s">
        <v>30</v>
      </c>
      <c r="EB10" s="19" t="s">
        <v>28</v>
      </c>
      <c r="EC10" s="19" t="s">
        <v>30</v>
      </c>
      <c r="ED10" s="19" t="s">
        <v>28</v>
      </c>
      <c r="EE10" s="19" t="s">
        <v>30</v>
      </c>
      <c r="EF10" s="19" t="s">
        <v>28</v>
      </c>
      <c r="EG10" s="19" t="s">
        <v>30</v>
      </c>
      <c r="EH10" s="20" t="s">
        <v>28</v>
      </c>
      <c r="EI10" s="21" t="s">
        <v>30</v>
      </c>
      <c r="EJ10" s="21" t="s">
        <v>28</v>
      </c>
      <c r="EK10" s="21" t="s">
        <v>30</v>
      </c>
      <c r="EL10" s="21" t="s">
        <v>28</v>
      </c>
      <c r="EM10" s="21" t="s">
        <v>30</v>
      </c>
      <c r="EN10" s="21" t="s">
        <v>28</v>
      </c>
    </row>
    <row r="11" spans="1:144" ht="14.1" customHeight="1" x14ac:dyDescent="0.3">
      <c r="A11" s="267" t="s">
        <v>31</v>
      </c>
      <c r="B11" s="22" t="s">
        <v>32</v>
      </c>
      <c r="C11" s="23">
        <v>266.43</v>
      </c>
      <c r="D11" s="24"/>
      <c r="E11" s="25">
        <f t="shared" ref="E11:F11" si="0">SUM(E12:E13)</f>
        <v>12.33472222222222</v>
      </c>
      <c r="F11" s="25">
        <f t="shared" si="0"/>
        <v>0</v>
      </c>
      <c r="G11" s="26">
        <v>616106.60000000009</v>
      </c>
      <c r="H11" s="27"/>
      <c r="I11" s="28">
        <v>568303.01</v>
      </c>
      <c r="J11" s="28"/>
      <c r="K11" s="29">
        <v>616106.60000000009</v>
      </c>
      <c r="L11" s="27"/>
      <c r="M11" s="28">
        <v>568303.01</v>
      </c>
      <c r="N11" s="28"/>
      <c r="O11" s="30">
        <v>0</v>
      </c>
      <c r="P11" s="31"/>
      <c r="Q11" s="32">
        <v>0</v>
      </c>
      <c r="R11" s="33"/>
      <c r="S11" s="28">
        <v>2312.4499999999998</v>
      </c>
      <c r="T11" s="28">
        <v>0</v>
      </c>
      <c r="U11" s="34">
        <v>593819.69999999995</v>
      </c>
      <c r="V11" s="35"/>
      <c r="W11" s="36">
        <v>593819.69999999995</v>
      </c>
      <c r="X11" s="36"/>
      <c r="Y11" s="34">
        <v>0</v>
      </c>
      <c r="Z11" s="35"/>
      <c r="AA11" s="23">
        <v>311.51500000000004</v>
      </c>
      <c r="AB11" s="24"/>
      <c r="AC11" s="25">
        <f t="shared" ref="AC11:AD11" si="1">SUM(AC12:AC13)</f>
        <v>14.263506932914172</v>
      </c>
      <c r="AD11" s="25">
        <f t="shared" si="1"/>
        <v>0</v>
      </c>
      <c r="AE11" s="26">
        <v>694649.22</v>
      </c>
      <c r="AF11" s="27"/>
      <c r="AG11" s="28">
        <v>493739.04</v>
      </c>
      <c r="AH11" s="28"/>
      <c r="AI11" s="29">
        <v>694649.22</v>
      </c>
      <c r="AJ11" s="27"/>
      <c r="AK11" s="28">
        <v>493739.04</v>
      </c>
      <c r="AL11" s="28"/>
      <c r="AM11" s="29">
        <v>0</v>
      </c>
      <c r="AN11" s="27"/>
      <c r="AO11" s="28">
        <v>0</v>
      </c>
      <c r="AP11" s="37"/>
      <c r="AQ11" s="28">
        <v>2229.91</v>
      </c>
      <c r="AR11" s="28">
        <v>0</v>
      </c>
      <c r="AS11" s="34">
        <v>644187.73999999987</v>
      </c>
      <c r="AT11" s="35"/>
      <c r="AU11" s="36">
        <v>644187.73999999987</v>
      </c>
      <c r="AV11" s="36"/>
      <c r="AW11" s="34">
        <v>0</v>
      </c>
      <c r="AX11" s="35"/>
      <c r="AY11" s="23">
        <f t="shared" ref="AY11:BA11" si="2">SUM(AY12:AY13)</f>
        <v>266.09000000000003</v>
      </c>
      <c r="AZ11" s="24"/>
      <c r="BA11" s="25">
        <f t="shared" si="2"/>
        <v>12.051195083529681</v>
      </c>
      <c r="BB11" s="25"/>
      <c r="BC11" s="26">
        <v>802579</v>
      </c>
      <c r="BD11" s="27"/>
      <c r="BE11" s="28">
        <v>590136.34</v>
      </c>
      <c r="BF11" s="28"/>
      <c r="BG11" s="29">
        <v>802579</v>
      </c>
      <c r="BH11" s="27"/>
      <c r="BI11" s="28">
        <v>590136.34</v>
      </c>
      <c r="BJ11" s="28">
        <v>0</v>
      </c>
      <c r="BK11" s="29">
        <v>0</v>
      </c>
      <c r="BL11" s="27"/>
      <c r="BM11" s="28">
        <v>0</v>
      </c>
      <c r="BN11" s="37"/>
      <c r="BO11" s="28">
        <v>3016.19</v>
      </c>
      <c r="BP11" s="28"/>
      <c r="BQ11" s="34">
        <v>784154.83000000007</v>
      </c>
      <c r="BR11" s="35">
        <v>0</v>
      </c>
      <c r="BS11" s="36">
        <v>784154.83000000007</v>
      </c>
      <c r="BT11" s="36">
        <v>0</v>
      </c>
      <c r="BU11" s="34">
        <v>0</v>
      </c>
      <c r="BV11" s="35">
        <v>0</v>
      </c>
      <c r="BW11" s="23">
        <v>270.71500000000003</v>
      </c>
      <c r="BX11" s="24"/>
      <c r="BY11" s="25">
        <v>12.260664437861616</v>
      </c>
      <c r="BZ11" s="25"/>
      <c r="CA11" s="26">
        <v>799068.72880000004</v>
      </c>
      <c r="CB11" s="27"/>
      <c r="CC11" s="28">
        <v>587555.24</v>
      </c>
      <c r="CD11" s="28"/>
      <c r="CE11" s="29">
        <v>799068.72880000004</v>
      </c>
      <c r="CF11" s="27"/>
      <c r="CG11" s="28">
        <v>587555.24</v>
      </c>
      <c r="CH11" s="28"/>
      <c r="CI11" s="29">
        <v>0</v>
      </c>
      <c r="CJ11" s="27"/>
      <c r="CK11" s="28">
        <v>0</v>
      </c>
      <c r="CL11" s="37"/>
      <c r="CM11" s="28">
        <v>2951.7</v>
      </c>
      <c r="CN11" s="28"/>
      <c r="CO11" s="34">
        <v>797039.12</v>
      </c>
      <c r="CP11" s="35">
        <v>0</v>
      </c>
      <c r="CQ11" s="36">
        <v>797039.12</v>
      </c>
      <c r="CR11" s="36">
        <v>0</v>
      </c>
      <c r="CS11" s="34">
        <v>0</v>
      </c>
      <c r="CT11" s="35">
        <v>0</v>
      </c>
      <c r="CU11" s="23">
        <f t="shared" ref="CU11:DS11" si="3">SUM(CU12:CU13)</f>
        <v>1114.75</v>
      </c>
      <c r="CV11" s="24">
        <f t="shared" si="3"/>
        <v>0</v>
      </c>
      <c r="CW11" s="25">
        <f t="shared" si="3"/>
        <v>12.725466490044443</v>
      </c>
      <c r="CX11" s="25">
        <f t="shared" si="3"/>
        <v>0</v>
      </c>
      <c r="CY11" s="26">
        <f t="shared" si="3"/>
        <v>2912403.5488000005</v>
      </c>
      <c r="CZ11" s="28">
        <f t="shared" si="3"/>
        <v>0</v>
      </c>
      <c r="DA11" s="28">
        <f t="shared" si="3"/>
        <v>2239733.63</v>
      </c>
      <c r="DB11" s="28">
        <f t="shared" si="3"/>
        <v>0</v>
      </c>
      <c r="DC11" s="28">
        <f t="shared" si="3"/>
        <v>2912403.5488000005</v>
      </c>
      <c r="DD11" s="28">
        <f t="shared" si="3"/>
        <v>0</v>
      </c>
      <c r="DE11" s="28">
        <f t="shared" si="3"/>
        <v>2239733.63</v>
      </c>
      <c r="DF11" s="28">
        <f t="shared" si="3"/>
        <v>0</v>
      </c>
      <c r="DG11" s="28">
        <f t="shared" si="3"/>
        <v>0</v>
      </c>
      <c r="DH11" s="28">
        <f t="shared" si="3"/>
        <v>0</v>
      </c>
      <c r="DI11" s="28">
        <f t="shared" si="3"/>
        <v>0</v>
      </c>
      <c r="DJ11" s="28">
        <f t="shared" si="3"/>
        <v>0</v>
      </c>
      <c r="DK11" s="28">
        <f>IFERROR(ROUND(CY11/CU11,2),0)</f>
        <v>2612.61</v>
      </c>
      <c r="DL11" s="28">
        <f>IFERROR(ROUND(CZ11/CV11,2),0)</f>
        <v>0</v>
      </c>
      <c r="DM11" s="34">
        <f t="shared" si="3"/>
        <v>2819201.3899999997</v>
      </c>
      <c r="DN11" s="35">
        <f t="shared" si="3"/>
        <v>0</v>
      </c>
      <c r="DO11" s="36">
        <f t="shared" si="3"/>
        <v>2819201.3899999997</v>
      </c>
      <c r="DP11" s="38">
        <f t="shared" si="3"/>
        <v>0</v>
      </c>
      <c r="DQ11" s="35">
        <f t="shared" si="3"/>
        <v>0</v>
      </c>
      <c r="DR11" s="35">
        <f t="shared" si="3"/>
        <v>0</v>
      </c>
      <c r="DS11" s="23">
        <f t="shared" si="3"/>
        <v>-1114.75</v>
      </c>
      <c r="DT11" s="39">
        <f t="shared" ref="DT11:DT58" si="4">IFERROR((CV11/CU11*100),"")</f>
        <v>0</v>
      </c>
      <c r="DU11" s="25"/>
      <c r="DV11" s="25"/>
      <c r="DW11" s="23"/>
      <c r="DX11" s="24"/>
      <c r="DY11" s="25"/>
      <c r="DZ11" s="25"/>
      <c r="EA11" s="23"/>
      <c r="EB11" s="24"/>
      <c r="EC11" s="25"/>
      <c r="ED11" s="25"/>
      <c r="EE11" s="23"/>
      <c r="EF11" s="24"/>
      <c r="EG11" s="25"/>
      <c r="EH11" s="25"/>
      <c r="EI11" s="34">
        <f>SUM(EI12:EI13)</f>
        <v>-2819201.3899999997</v>
      </c>
      <c r="EJ11" s="35">
        <f>IFERROR((DN11/DM11*100),0)</f>
        <v>0</v>
      </c>
      <c r="EK11" s="36">
        <f>SUM(EK12:EK13)</f>
        <v>-2819201.3899999997</v>
      </c>
      <c r="EL11" s="36">
        <f>IFERROR((DP11/DO11*100),0)</f>
        <v>0</v>
      </c>
      <c r="EM11" s="34">
        <f>SUM(EM12:EM13)</f>
        <v>0</v>
      </c>
      <c r="EN11" s="40">
        <f>IFERROR((DR11/DQ11*100),0)</f>
        <v>0</v>
      </c>
    </row>
    <row r="12" spans="1:144" ht="14.1" customHeight="1" x14ac:dyDescent="0.3">
      <c r="A12" s="267"/>
      <c r="B12" s="41" t="s">
        <v>33</v>
      </c>
      <c r="C12" s="42">
        <v>235.39</v>
      </c>
      <c r="D12" s="42"/>
      <c r="E12" s="43">
        <f>IFERROR((C12/$C$67*100),"")</f>
        <v>10.897685185185184</v>
      </c>
      <c r="F12" s="43">
        <f>IFERROR(D12/$D$67*100,0)</f>
        <v>0</v>
      </c>
      <c r="G12" s="44">
        <v>501956.85000000003</v>
      </c>
      <c r="H12" s="45"/>
      <c r="I12" s="46">
        <v>462839.47</v>
      </c>
      <c r="J12" s="47"/>
      <c r="K12" s="48">
        <v>501956.85000000003</v>
      </c>
      <c r="L12" s="45"/>
      <c r="M12" s="47">
        <v>462839.47</v>
      </c>
      <c r="N12" s="47"/>
      <c r="O12" s="48">
        <v>0</v>
      </c>
      <c r="P12" s="49"/>
      <c r="Q12" s="50">
        <v>0</v>
      </c>
      <c r="R12" s="51"/>
      <c r="S12" s="47">
        <v>2132.4499999999998</v>
      </c>
      <c r="T12" s="47">
        <v>0</v>
      </c>
      <c r="U12" s="52">
        <v>489092.03</v>
      </c>
      <c r="V12" s="53"/>
      <c r="W12" s="54">
        <v>489092.03</v>
      </c>
      <c r="X12" s="54"/>
      <c r="Y12" s="52">
        <v>0</v>
      </c>
      <c r="Z12" s="53"/>
      <c r="AA12" s="55">
        <v>280.51120000000003</v>
      </c>
      <c r="AB12" s="42"/>
      <c r="AC12" s="43">
        <f>IFERROR((AA12/$AA$67*100),"")</f>
        <v>12.843918825827894</v>
      </c>
      <c r="AD12" s="43">
        <f>IFERROR(AB12/$AB$67*100,0)</f>
        <v>0</v>
      </c>
      <c r="AE12" s="44">
        <v>586523.34</v>
      </c>
      <c r="AF12" s="49"/>
      <c r="AG12" s="46">
        <v>416772.42</v>
      </c>
      <c r="AH12" s="56"/>
      <c r="AI12" s="48">
        <v>586523.34</v>
      </c>
      <c r="AJ12" s="45"/>
      <c r="AK12" s="47">
        <v>416772.42</v>
      </c>
      <c r="AL12" s="47"/>
      <c r="AM12" s="57">
        <v>0</v>
      </c>
      <c r="AN12" s="49"/>
      <c r="AO12" s="56">
        <v>0</v>
      </c>
      <c r="AP12" s="58"/>
      <c r="AQ12" s="47">
        <v>2090.91</v>
      </c>
      <c r="AR12" s="47">
        <v>0</v>
      </c>
      <c r="AS12" s="52">
        <v>540102.12999999989</v>
      </c>
      <c r="AT12" s="53"/>
      <c r="AU12" s="54">
        <v>540102.12999999989</v>
      </c>
      <c r="AV12" s="54"/>
      <c r="AW12" s="52">
        <v>0</v>
      </c>
      <c r="AX12" s="53"/>
      <c r="AY12" s="55">
        <f>'[1]Pielikums nr.1'!AY12</f>
        <v>246.61</v>
      </c>
      <c r="AZ12" s="42"/>
      <c r="BA12" s="43">
        <f>IFERROR((AY12/$AY$67*100),"")</f>
        <v>11.168950330530686</v>
      </c>
      <c r="BB12" s="43"/>
      <c r="BC12" s="44">
        <v>802579</v>
      </c>
      <c r="BD12" s="49"/>
      <c r="BE12" s="46">
        <v>590136.34</v>
      </c>
      <c r="BF12" s="56"/>
      <c r="BG12" s="48">
        <v>802579</v>
      </c>
      <c r="BH12" s="45"/>
      <c r="BI12" s="47">
        <v>590136.34</v>
      </c>
      <c r="BJ12" s="47">
        <v>0</v>
      </c>
      <c r="BK12" s="57">
        <v>0</v>
      </c>
      <c r="BL12" s="49"/>
      <c r="BM12" s="47">
        <v>0</v>
      </c>
      <c r="BN12" s="58"/>
      <c r="BO12" s="47">
        <v>3254.45</v>
      </c>
      <c r="BP12" s="47"/>
      <c r="BQ12" s="52">
        <v>784154.83000000007</v>
      </c>
      <c r="BR12" s="53">
        <v>0</v>
      </c>
      <c r="BS12" s="54">
        <v>784154.83000000007</v>
      </c>
      <c r="BT12" s="54">
        <v>0</v>
      </c>
      <c r="BU12" s="52">
        <v>0</v>
      </c>
      <c r="BV12" s="53">
        <v>0</v>
      </c>
      <c r="BW12" s="55">
        <v>242.55666666666667</v>
      </c>
      <c r="BX12" s="42"/>
      <c r="BY12" s="43">
        <v>10.985375136203269</v>
      </c>
      <c r="BZ12" s="43"/>
      <c r="CA12" s="44">
        <v>799068.72880000004</v>
      </c>
      <c r="CB12" s="49"/>
      <c r="CC12" s="46">
        <v>587555.24</v>
      </c>
      <c r="CD12" s="56"/>
      <c r="CE12" s="48">
        <v>799068.72880000004</v>
      </c>
      <c r="CF12" s="45"/>
      <c r="CG12" s="47">
        <v>587555.24</v>
      </c>
      <c r="CH12" s="47"/>
      <c r="CI12" s="57">
        <v>0</v>
      </c>
      <c r="CJ12" s="49"/>
      <c r="CK12" s="47">
        <v>0</v>
      </c>
      <c r="CL12" s="58"/>
      <c r="CM12" s="47">
        <v>3294.36</v>
      </c>
      <c r="CN12" s="47"/>
      <c r="CO12" s="52">
        <v>797039.12</v>
      </c>
      <c r="CP12" s="53">
        <v>0</v>
      </c>
      <c r="CQ12" s="54">
        <v>797039.12</v>
      </c>
      <c r="CR12" s="54">
        <v>0</v>
      </c>
      <c r="CS12" s="52">
        <v>0</v>
      </c>
      <c r="CT12" s="53">
        <v>0</v>
      </c>
      <c r="CU12" s="55">
        <f>IF($CU$5="2021. gada 3 mēneši",C12,IF($CU$5="2021. gada 6 mēneši",C12+AA12,IF($CU$5="2021. gada 9 mēneši",C12+AA12+AY12,IF($CU$5="2021. gada 12 mēneši",C12+AA12+AY12+BW12,"Pārbaudīt"))))</f>
        <v>1005.0678666666668</v>
      </c>
      <c r="CV12" s="42">
        <f>IF($CU$5="2021. gada 3 mēneši",D12,IF($CU$5="2021. gada 6 mēneši",D12+AB12,IF($CU$5="2021. gada 9 mēneši",D12+AB12+AZ12,IF($CU$5="2021. gada 12 mēneši",D12+AB12+AZ12+BX12,"Pārbaudīt"))))</f>
        <v>0</v>
      </c>
      <c r="CW12" s="43">
        <f>IFERROR((CU12/$CU$67*100),"")</f>
        <v>11.473387270154756</v>
      </c>
      <c r="CX12" s="43">
        <f>IFERROR(CV12/$CV$67*100,0)</f>
        <v>0</v>
      </c>
      <c r="CY12" s="44">
        <f t="shared" ref="CY12:DJ13" si="5">IF($CU$5="2021. gada 3 mēneši",G12,IF($CU$5="2021. gada 6 mēneši",G12+AE12,IF($CU$5="2021. gada 9 mēneši",G12+AE12+BC12,IF($CU$5="2021. gada 12 mēneši",G12+AE12+BC12+CA12,"Pārbaudīt"))))</f>
        <v>2690127.9188000001</v>
      </c>
      <c r="CZ12" s="46">
        <f t="shared" si="5"/>
        <v>0</v>
      </c>
      <c r="DA12" s="46">
        <f t="shared" si="5"/>
        <v>2057303.47</v>
      </c>
      <c r="DB12" s="46">
        <f t="shared" si="5"/>
        <v>0</v>
      </c>
      <c r="DC12" s="46">
        <f t="shared" si="5"/>
        <v>2690127.9188000001</v>
      </c>
      <c r="DD12" s="46">
        <f t="shared" si="5"/>
        <v>0</v>
      </c>
      <c r="DE12" s="46">
        <f t="shared" si="5"/>
        <v>2057303.47</v>
      </c>
      <c r="DF12" s="46">
        <f t="shared" si="5"/>
        <v>0</v>
      </c>
      <c r="DG12" s="46">
        <f t="shared" si="5"/>
        <v>0</v>
      </c>
      <c r="DH12" s="46">
        <f t="shared" si="5"/>
        <v>0</v>
      </c>
      <c r="DI12" s="46">
        <f t="shared" si="5"/>
        <v>0</v>
      </c>
      <c r="DJ12" s="46">
        <f t="shared" si="5"/>
        <v>0</v>
      </c>
      <c r="DK12" s="47">
        <f t="shared" ref="DK12:DL68" si="6">IFERROR(ROUND(CY12/CU12,2),0)</f>
        <v>2676.56</v>
      </c>
      <c r="DL12" s="47">
        <f t="shared" si="6"/>
        <v>0</v>
      </c>
      <c r="DM12" s="52">
        <f>DO12+DQ12</f>
        <v>2610388.11</v>
      </c>
      <c r="DN12" s="53">
        <f>IF($CU$5="2021. gada 3 mēneši",V12,IF($CU$5="2021. gada 6 mēneši",V12+AT12,IF($CU$5="2021. gada 9 mēneši",V12+AT12+BR12,IF($CU$5="2021. gada 12 mēneši",V12+AT12+BR12+CP12,"Pārbaudīt"))))</f>
        <v>0</v>
      </c>
      <c r="DO12" s="59">
        <f t="shared" ref="DO12:DO13" si="7">IF($CU$5="2021. gada 3 mēneši",W12,IF($CU$5="2021. gada 6 mēneši",W12+AU12,IF($CU$5="2021. gada 9 mēneši",W12+AU12+BS12,IF($CU$5="2021. gada 12 mēneši",W12+AU12+BS12+CQ12,"Pārbaudīt"))))</f>
        <v>2610388.11</v>
      </c>
      <c r="DP12" s="60">
        <f>DN12</f>
        <v>0</v>
      </c>
      <c r="DQ12" s="61">
        <f t="shared" ref="DQ12:DR13" si="8">IF($CU$5="2021. gada 3 mēneši",Y12,IF($CU$5="2021. gada 6 mēneši",Y12+AW12,IF($CU$5="2021. gada 9 mēneši",Y12+AW12+BU12,IF($CU$5="2021. gada 12 mēneši",Y12+AW12+BU12+CS12,"Pārbaudīt"))))</f>
        <v>0</v>
      </c>
      <c r="DR12" s="53">
        <f t="shared" si="8"/>
        <v>0</v>
      </c>
      <c r="DS12" s="55">
        <f>CV12-CU12</f>
        <v>-1005.0678666666668</v>
      </c>
      <c r="DT12" s="62">
        <f t="shared" si="4"/>
        <v>0</v>
      </c>
      <c r="DU12" s="43"/>
      <c r="DV12" s="43"/>
      <c r="DW12" s="55"/>
      <c r="DX12" s="42"/>
      <c r="DY12" s="43"/>
      <c r="DZ12" s="43"/>
      <c r="EA12" s="55"/>
      <c r="EB12" s="42"/>
      <c r="EC12" s="43"/>
      <c r="ED12" s="43"/>
      <c r="EE12" s="55"/>
      <c r="EF12" s="42"/>
      <c r="EG12" s="43"/>
      <c r="EH12" s="43"/>
      <c r="EI12" s="52">
        <f>DN12-DM12</f>
        <v>-2610388.11</v>
      </c>
      <c r="EJ12" s="53">
        <f>IFERROR((DN12/DM12*100),0)</f>
        <v>0</v>
      </c>
      <c r="EK12" s="54">
        <f>DP12-DO12</f>
        <v>-2610388.11</v>
      </c>
      <c r="EL12" s="54">
        <f>IFERROR((DP12/DO12*100),0)</f>
        <v>0</v>
      </c>
      <c r="EM12" s="52">
        <f>DR12-DQ12</f>
        <v>0</v>
      </c>
      <c r="EN12" s="63">
        <f>IFERROR((DR12/DQ12*100),0)</f>
        <v>0</v>
      </c>
    </row>
    <row r="13" spans="1:144" ht="14.1" customHeight="1" x14ac:dyDescent="0.3">
      <c r="A13" s="267"/>
      <c r="B13" s="41" t="s">
        <v>34</v>
      </c>
      <c r="C13" s="42">
        <v>31.04</v>
      </c>
      <c r="D13" s="42"/>
      <c r="E13" s="43">
        <f>IFERROR((C13/$C$68*100),"")</f>
        <v>1.4370370370370371</v>
      </c>
      <c r="F13" s="43">
        <f>IFERROR(D13/$D$68*100,0)</f>
        <v>0</v>
      </c>
      <c r="G13" s="44">
        <v>114149.7500000001</v>
      </c>
      <c r="H13" s="45"/>
      <c r="I13" s="47">
        <v>105463.54</v>
      </c>
      <c r="J13" s="47"/>
      <c r="K13" s="48">
        <v>114149.7500000001</v>
      </c>
      <c r="L13" s="45"/>
      <c r="M13" s="47">
        <v>105463.54</v>
      </c>
      <c r="N13" s="47"/>
      <c r="O13" s="48">
        <v>0</v>
      </c>
      <c r="P13" s="49"/>
      <c r="Q13" s="50">
        <v>0</v>
      </c>
      <c r="R13" s="51"/>
      <c r="S13" s="47">
        <v>3677.5</v>
      </c>
      <c r="T13" s="47">
        <v>0</v>
      </c>
      <c r="U13" s="52">
        <v>104727.66999999998</v>
      </c>
      <c r="V13" s="53"/>
      <c r="W13" s="54">
        <v>104727.66999999998</v>
      </c>
      <c r="X13" s="54"/>
      <c r="Y13" s="52">
        <v>0</v>
      </c>
      <c r="Z13" s="53"/>
      <c r="AA13" s="55">
        <v>31.003799999999998</v>
      </c>
      <c r="AB13" s="42"/>
      <c r="AC13" s="43">
        <f>IFERROR((AA13/$AA$68*100),"")</f>
        <v>1.4195881070862781</v>
      </c>
      <c r="AD13" s="43">
        <f>IFERROR(AB13/$AB$68*100,0)</f>
        <v>0</v>
      </c>
      <c r="AE13" s="44">
        <v>108125.88000000005</v>
      </c>
      <c r="AF13" s="49"/>
      <c r="AG13" s="47">
        <v>76966.62</v>
      </c>
      <c r="AH13" s="56"/>
      <c r="AI13" s="48">
        <v>108125.88000000005</v>
      </c>
      <c r="AJ13" s="45"/>
      <c r="AK13" s="47">
        <v>76966.62</v>
      </c>
      <c r="AL13" s="47"/>
      <c r="AM13" s="57">
        <v>0</v>
      </c>
      <c r="AN13" s="49"/>
      <c r="AO13" s="56">
        <v>0</v>
      </c>
      <c r="AP13" s="58"/>
      <c r="AQ13" s="47">
        <v>3487.5</v>
      </c>
      <c r="AR13" s="47">
        <v>0</v>
      </c>
      <c r="AS13" s="52">
        <v>104085.60999999999</v>
      </c>
      <c r="AT13" s="53"/>
      <c r="AU13" s="54">
        <v>104085.60999999999</v>
      </c>
      <c r="AV13" s="54"/>
      <c r="AW13" s="52">
        <v>0</v>
      </c>
      <c r="AX13" s="53"/>
      <c r="AY13" s="55">
        <f>'[1]Pielikums nr.1'!AY13</f>
        <v>19.48</v>
      </c>
      <c r="AZ13" s="42"/>
      <c r="BA13" s="43">
        <f>IFERROR((AY13/$AY$68*100),"")</f>
        <v>0.88224475299899452</v>
      </c>
      <c r="BB13" s="43"/>
      <c r="BC13" s="44">
        <v>0</v>
      </c>
      <c r="BD13" s="49"/>
      <c r="BE13" s="47">
        <v>0</v>
      </c>
      <c r="BF13" s="56"/>
      <c r="BG13" s="48">
        <v>0</v>
      </c>
      <c r="BH13" s="45"/>
      <c r="BI13" s="47">
        <v>0</v>
      </c>
      <c r="BJ13" s="47">
        <v>0</v>
      </c>
      <c r="BK13" s="57">
        <v>0</v>
      </c>
      <c r="BL13" s="49"/>
      <c r="BM13" s="47">
        <v>0</v>
      </c>
      <c r="BN13" s="58"/>
      <c r="BO13" s="47">
        <v>0</v>
      </c>
      <c r="BP13" s="47"/>
      <c r="BQ13" s="52">
        <v>0</v>
      </c>
      <c r="BR13" s="53">
        <v>0</v>
      </c>
      <c r="BS13" s="54">
        <v>0</v>
      </c>
      <c r="BT13" s="54">
        <v>0</v>
      </c>
      <c r="BU13" s="52">
        <v>0</v>
      </c>
      <c r="BV13" s="53">
        <v>0</v>
      </c>
      <c r="BW13" s="55">
        <v>28.158333333333335</v>
      </c>
      <c r="BX13" s="42"/>
      <c r="BY13" s="43">
        <v>1.2752893016583471</v>
      </c>
      <c r="BZ13" s="43"/>
      <c r="CA13" s="44">
        <v>0</v>
      </c>
      <c r="CB13" s="49"/>
      <c r="CC13" s="47">
        <v>0</v>
      </c>
      <c r="CD13" s="56"/>
      <c r="CE13" s="48">
        <v>0</v>
      </c>
      <c r="CF13" s="45"/>
      <c r="CG13" s="47">
        <v>0</v>
      </c>
      <c r="CH13" s="47"/>
      <c r="CI13" s="57">
        <v>0</v>
      </c>
      <c r="CJ13" s="49"/>
      <c r="CK13" s="47">
        <v>0</v>
      </c>
      <c r="CL13" s="58"/>
      <c r="CM13" s="47">
        <v>0</v>
      </c>
      <c r="CN13" s="47"/>
      <c r="CO13" s="52">
        <v>0</v>
      </c>
      <c r="CP13" s="53">
        <v>0</v>
      </c>
      <c r="CQ13" s="54">
        <v>0</v>
      </c>
      <c r="CR13" s="54">
        <v>0</v>
      </c>
      <c r="CS13" s="52">
        <v>0</v>
      </c>
      <c r="CT13" s="53">
        <v>0</v>
      </c>
      <c r="CU13" s="55">
        <f>IF($CU$5="2021. gada 3 mēneši",C13,IF($CU$5="2021. gada 6 mēneši",C13+AA13,IF($CU$5="2021. gada 9 mēneši",C13+AA13+AY13,IF($CU$5="2021. gada 12 mēneši",C13+AA13+AY13+BW13,"Pārbaudīt"))))</f>
        <v>109.68213333333333</v>
      </c>
      <c r="CV13" s="42">
        <f>IF($CU$5="2021. gada 3 mēneši",D13,IF($CU$5="2021. gada 6 mēneši",D13+AB13,IF($CU$5="2021. gada 9 mēneši",D13+AB13+AZ13,IF($CU$5="2021. gada 12 mēneši",D13+AB13+AZ13+BX13,"Pārbaudīt"))))</f>
        <v>0</v>
      </c>
      <c r="CW13" s="43">
        <f>IFERROR((CU13/$CU$68*100),"")</f>
        <v>1.2520792198896862</v>
      </c>
      <c r="CX13" s="43">
        <f>IFERROR(CV13/$CV$68*100,0)</f>
        <v>0</v>
      </c>
      <c r="CY13" s="44">
        <f t="shared" si="5"/>
        <v>222275.63000000015</v>
      </c>
      <c r="CZ13" s="47">
        <f t="shared" si="5"/>
        <v>0</v>
      </c>
      <c r="DA13" s="47">
        <f t="shared" si="5"/>
        <v>182430.15999999997</v>
      </c>
      <c r="DB13" s="47">
        <f t="shared" si="5"/>
        <v>0</v>
      </c>
      <c r="DC13" s="47">
        <f t="shared" si="5"/>
        <v>222275.63000000015</v>
      </c>
      <c r="DD13" s="47">
        <f t="shared" si="5"/>
        <v>0</v>
      </c>
      <c r="DE13" s="47">
        <f t="shared" si="5"/>
        <v>182430.15999999997</v>
      </c>
      <c r="DF13" s="47">
        <f t="shared" si="5"/>
        <v>0</v>
      </c>
      <c r="DG13" s="47">
        <f t="shared" si="5"/>
        <v>0</v>
      </c>
      <c r="DH13" s="47">
        <f t="shared" si="5"/>
        <v>0</v>
      </c>
      <c r="DI13" s="47">
        <f t="shared" si="5"/>
        <v>0</v>
      </c>
      <c r="DJ13" s="47">
        <f t="shared" si="5"/>
        <v>0</v>
      </c>
      <c r="DK13" s="47">
        <f t="shared" si="6"/>
        <v>2026.54</v>
      </c>
      <c r="DL13" s="47">
        <f t="shared" si="6"/>
        <v>0</v>
      </c>
      <c r="DM13" s="52">
        <f>DO13+DQ13</f>
        <v>208813.27999999997</v>
      </c>
      <c r="DN13" s="53">
        <f>IF($CU$5="2021. gada 3 mēneši",V13,IF($CU$5="2021. gada 6 mēneši",V13+AT13,IF($CU$5="2021. gada 9 mēneši",V13+AT13+BR13,IF($CU$5="2021. gada 12 mēneši",V13+AT13+BR13+CP13,"Pārbaudīt"))))</f>
        <v>0</v>
      </c>
      <c r="DO13" s="59">
        <f t="shared" si="7"/>
        <v>208813.27999999997</v>
      </c>
      <c r="DP13" s="60">
        <f>DN13</f>
        <v>0</v>
      </c>
      <c r="DQ13" s="61">
        <f t="shared" si="8"/>
        <v>0</v>
      </c>
      <c r="DR13" s="53">
        <f t="shared" si="8"/>
        <v>0</v>
      </c>
      <c r="DS13" s="55">
        <f>CV13-CU13</f>
        <v>-109.68213333333333</v>
      </c>
      <c r="DT13" s="62">
        <f t="shared" si="4"/>
        <v>0</v>
      </c>
      <c r="DU13" s="43"/>
      <c r="DV13" s="43"/>
      <c r="DW13" s="55"/>
      <c r="DX13" s="42"/>
      <c r="DY13" s="43"/>
      <c r="DZ13" s="43"/>
      <c r="EA13" s="55"/>
      <c r="EB13" s="42"/>
      <c r="EC13" s="43"/>
      <c r="ED13" s="43"/>
      <c r="EE13" s="55"/>
      <c r="EF13" s="42"/>
      <c r="EG13" s="43"/>
      <c r="EH13" s="43"/>
      <c r="EI13" s="52">
        <f>DN13-DM13</f>
        <v>-208813.27999999997</v>
      </c>
      <c r="EJ13" s="53">
        <f>IFERROR((DN13/DM13*100),0)</f>
        <v>0</v>
      </c>
      <c r="EK13" s="54">
        <f>DP13-DO13</f>
        <v>-208813.27999999997</v>
      </c>
      <c r="EL13" s="54">
        <f>IFERROR((DP13/DO13*100),0)</f>
        <v>0</v>
      </c>
      <c r="EM13" s="52">
        <f>DR13-DQ13</f>
        <v>0</v>
      </c>
      <c r="EN13" s="63">
        <f>IFERROR((DR13/DQ13*100),0)</f>
        <v>0</v>
      </c>
    </row>
    <row r="14" spans="1:144" ht="14.1" customHeight="1" x14ac:dyDescent="0.3">
      <c r="A14" s="267"/>
      <c r="B14" s="22" t="s">
        <v>35</v>
      </c>
      <c r="C14" s="23">
        <v>237.27</v>
      </c>
      <c r="D14" s="24"/>
      <c r="E14" s="25">
        <f t="shared" ref="E14:F14" si="9">SUM(E15:E16)</f>
        <v>10.984722222222224</v>
      </c>
      <c r="F14" s="25">
        <f t="shared" si="9"/>
        <v>0</v>
      </c>
      <c r="G14" s="26">
        <v>233428.53000000009</v>
      </c>
      <c r="H14" s="27"/>
      <c r="I14" s="28">
        <v>215025.58000000002</v>
      </c>
      <c r="J14" s="28"/>
      <c r="K14" s="29">
        <v>183796.49000000008</v>
      </c>
      <c r="L14" s="27"/>
      <c r="M14" s="28">
        <v>169294.13437101262</v>
      </c>
      <c r="N14" s="28"/>
      <c r="O14" s="29">
        <v>49632.04</v>
      </c>
      <c r="P14" s="27"/>
      <c r="Q14" s="28">
        <v>45731.445628987378</v>
      </c>
      <c r="R14" s="64"/>
      <c r="S14" s="28">
        <v>983.81</v>
      </c>
      <c r="T14" s="28">
        <v>0</v>
      </c>
      <c r="U14" s="34">
        <v>288890.15000000002</v>
      </c>
      <c r="V14" s="35"/>
      <c r="W14" s="36">
        <v>182192.52000000002</v>
      </c>
      <c r="X14" s="36"/>
      <c r="Y14" s="34">
        <v>106697.63</v>
      </c>
      <c r="Z14" s="35"/>
      <c r="AA14" s="23">
        <v>235.19159999999994</v>
      </c>
      <c r="AB14" s="24"/>
      <c r="AC14" s="25">
        <f t="shared" ref="AC14:AD14" si="10">SUM(AC15:AC16)</f>
        <v>10.768845962689067</v>
      </c>
      <c r="AD14" s="25">
        <f t="shared" si="10"/>
        <v>0</v>
      </c>
      <c r="AE14" s="26">
        <v>391395.39999999985</v>
      </c>
      <c r="AF14" s="27"/>
      <c r="AG14" s="28">
        <v>255082.23</v>
      </c>
      <c r="AH14" s="28"/>
      <c r="AI14" s="29">
        <v>378194.72999999986</v>
      </c>
      <c r="AJ14" s="27"/>
      <c r="AK14" s="28">
        <v>246500.1606990849</v>
      </c>
      <c r="AL14" s="28"/>
      <c r="AM14" s="29">
        <v>13200.670000000002</v>
      </c>
      <c r="AN14" s="27"/>
      <c r="AO14" s="28">
        <v>8582.0693009151255</v>
      </c>
      <c r="AP14" s="65"/>
      <c r="AQ14" s="28">
        <v>1664.16</v>
      </c>
      <c r="AR14" s="28">
        <v>0</v>
      </c>
      <c r="AS14" s="34">
        <v>359407.6</v>
      </c>
      <c r="AT14" s="35"/>
      <c r="AU14" s="36">
        <v>356926.45</v>
      </c>
      <c r="AV14" s="36"/>
      <c r="AW14" s="34">
        <v>2481.15</v>
      </c>
      <c r="AX14" s="35"/>
      <c r="AY14" s="23">
        <f>SUM(AY15:AY16)</f>
        <v>125.70000000000002</v>
      </c>
      <c r="AZ14" s="24"/>
      <c r="BA14" s="25">
        <f t="shared" ref="BA14" si="11">SUM(BA15:BA16)</f>
        <v>5.6929429433826542</v>
      </c>
      <c r="BB14" s="25"/>
      <c r="BC14" s="26">
        <v>327751.32</v>
      </c>
      <c r="BD14" s="27"/>
      <c r="BE14" s="28">
        <v>240995.55</v>
      </c>
      <c r="BF14" s="28"/>
      <c r="BG14" s="29">
        <v>327751.32</v>
      </c>
      <c r="BH14" s="27"/>
      <c r="BI14" s="28">
        <v>240995.55</v>
      </c>
      <c r="BJ14" s="28">
        <v>0</v>
      </c>
      <c r="BK14" s="29">
        <v>0</v>
      </c>
      <c r="BL14" s="27"/>
      <c r="BM14" s="28">
        <v>0</v>
      </c>
      <c r="BN14" s="65"/>
      <c r="BO14" s="28">
        <v>2607.41</v>
      </c>
      <c r="BP14" s="28"/>
      <c r="BQ14" s="34">
        <v>327467.93683790351</v>
      </c>
      <c r="BR14" s="35">
        <v>0</v>
      </c>
      <c r="BS14" s="36">
        <v>327467.93683790351</v>
      </c>
      <c r="BT14" s="36">
        <v>0</v>
      </c>
      <c r="BU14" s="34">
        <v>0</v>
      </c>
      <c r="BV14" s="35">
        <v>0</v>
      </c>
      <c r="BW14" s="23">
        <v>216.53333333333336</v>
      </c>
      <c r="BX14" s="24"/>
      <c r="BY14" s="25">
        <v>9.8067803330632177</v>
      </c>
      <c r="BZ14" s="25"/>
      <c r="CA14" s="26">
        <v>507561.4</v>
      </c>
      <c r="CB14" s="27"/>
      <c r="CC14" s="28">
        <v>373209.9</v>
      </c>
      <c r="CD14" s="28"/>
      <c r="CE14" s="29">
        <v>507561.4</v>
      </c>
      <c r="CF14" s="27"/>
      <c r="CG14" s="28">
        <v>373209.9</v>
      </c>
      <c r="CH14" s="28"/>
      <c r="CI14" s="29">
        <v>0</v>
      </c>
      <c r="CJ14" s="27"/>
      <c r="CK14" s="28">
        <v>0</v>
      </c>
      <c r="CL14" s="65"/>
      <c r="CM14" s="28">
        <v>2344.0300000000002</v>
      </c>
      <c r="CN14" s="28"/>
      <c r="CO14" s="34">
        <v>497648.85316209658</v>
      </c>
      <c r="CP14" s="35">
        <v>0</v>
      </c>
      <c r="CQ14" s="36">
        <v>497648.85316209658</v>
      </c>
      <c r="CR14" s="36">
        <v>0</v>
      </c>
      <c r="CS14" s="34">
        <v>0</v>
      </c>
      <c r="CT14" s="35">
        <v>0</v>
      </c>
      <c r="CU14" s="23">
        <f>SUM(CU15:CU16)</f>
        <v>814.69493333333344</v>
      </c>
      <c r="CV14" s="24">
        <f>SUM(CV15:CV16)</f>
        <v>0</v>
      </c>
      <c r="CW14" s="25">
        <f t="shared" ref="CW14:DS14" si="12">SUM(CW15:CW16)</f>
        <v>9.3001774984011494</v>
      </c>
      <c r="CX14" s="25">
        <f t="shared" si="12"/>
        <v>0</v>
      </c>
      <c r="CY14" s="26">
        <f t="shared" si="12"/>
        <v>1460136.65</v>
      </c>
      <c r="CZ14" s="28">
        <f>SUM(CZ15:CZ16)</f>
        <v>0</v>
      </c>
      <c r="DA14" s="28">
        <f t="shared" si="12"/>
        <v>1084313.2599999998</v>
      </c>
      <c r="DB14" s="28">
        <f>SUM(DB15:DB16)</f>
        <v>0</v>
      </c>
      <c r="DC14" s="28">
        <f t="shared" si="12"/>
        <v>1397303.94</v>
      </c>
      <c r="DD14" s="28">
        <f>SUM(DD15:DD16)</f>
        <v>0</v>
      </c>
      <c r="DE14" s="28">
        <f t="shared" si="12"/>
        <v>1029999.7450700975</v>
      </c>
      <c r="DF14" s="28">
        <f>SUM(DF15:DF16)</f>
        <v>0</v>
      </c>
      <c r="DG14" s="28">
        <f t="shared" si="12"/>
        <v>62832.710000000006</v>
      </c>
      <c r="DH14" s="28">
        <f>SUM(DH15:DH16)</f>
        <v>0</v>
      </c>
      <c r="DI14" s="28">
        <f t="shared" si="12"/>
        <v>54313.514929902507</v>
      </c>
      <c r="DJ14" s="28">
        <f>SUM(DJ15:DJ16)</f>
        <v>0</v>
      </c>
      <c r="DK14" s="28">
        <f t="shared" si="6"/>
        <v>1792.25</v>
      </c>
      <c r="DL14" s="28">
        <f t="shared" si="6"/>
        <v>0</v>
      </c>
      <c r="DM14" s="34">
        <f t="shared" si="12"/>
        <v>1473414.54</v>
      </c>
      <c r="DN14" s="35">
        <f t="shared" si="12"/>
        <v>0</v>
      </c>
      <c r="DO14" s="36">
        <f t="shared" si="12"/>
        <v>1364235.7600000002</v>
      </c>
      <c r="DP14" s="38">
        <f t="shared" si="12"/>
        <v>0</v>
      </c>
      <c r="DQ14" s="35">
        <f t="shared" si="12"/>
        <v>109178.78</v>
      </c>
      <c r="DR14" s="35">
        <f t="shared" si="12"/>
        <v>0</v>
      </c>
      <c r="DS14" s="23">
        <f t="shared" si="12"/>
        <v>-814.69493333333344</v>
      </c>
      <c r="DT14" s="66">
        <f t="shared" si="4"/>
        <v>0</v>
      </c>
      <c r="DU14" s="25"/>
      <c r="DV14" s="25"/>
      <c r="DW14" s="23"/>
      <c r="DX14" s="24"/>
      <c r="DY14" s="25"/>
      <c r="DZ14" s="25"/>
      <c r="EA14" s="23"/>
      <c r="EB14" s="24"/>
      <c r="EC14" s="25"/>
      <c r="ED14" s="25"/>
      <c r="EE14" s="23"/>
      <c r="EF14" s="24"/>
      <c r="EG14" s="25"/>
      <c r="EH14" s="25"/>
      <c r="EI14" s="34">
        <f>SUM(EI15:EI16)</f>
        <v>-1473414.54</v>
      </c>
      <c r="EJ14" s="35">
        <f t="shared" ref="EJ14:EN38" si="13">IFERROR((DN14/DM14*100),0)</f>
        <v>0</v>
      </c>
      <c r="EK14" s="36">
        <f>SUM(EK15:EK16)</f>
        <v>-1364235.7600000002</v>
      </c>
      <c r="EL14" s="36">
        <f t="shared" si="13"/>
        <v>0</v>
      </c>
      <c r="EM14" s="34">
        <f>SUM(EM15:EM16)</f>
        <v>-109178.78</v>
      </c>
      <c r="EN14" s="40">
        <f t="shared" si="13"/>
        <v>0</v>
      </c>
    </row>
    <row r="15" spans="1:144" ht="14.1" customHeight="1" x14ac:dyDescent="0.3">
      <c r="A15" s="267"/>
      <c r="B15" s="41" t="s">
        <v>33</v>
      </c>
      <c r="C15" s="42">
        <v>204.51000000000002</v>
      </c>
      <c r="D15" s="42"/>
      <c r="E15" s="43">
        <f t="shared" ref="E15" si="14">IFERROR((C15/$C$67*100),"")</f>
        <v>9.4680555555555568</v>
      </c>
      <c r="F15" s="43">
        <f t="shared" ref="F15" si="15">IFERROR(D15/$D$67*100,0)</f>
        <v>0</v>
      </c>
      <c r="G15" s="44">
        <v>220534.2300000001</v>
      </c>
      <c r="H15" s="45"/>
      <c r="I15" s="46">
        <v>203202.39</v>
      </c>
      <c r="J15" s="47"/>
      <c r="K15" s="48">
        <v>170902.19000000009</v>
      </c>
      <c r="L15" s="45"/>
      <c r="M15" s="47">
        <v>157470.94437101262</v>
      </c>
      <c r="N15" s="47"/>
      <c r="O15" s="48">
        <v>49632.04</v>
      </c>
      <c r="P15" s="49"/>
      <c r="Q15" s="50">
        <v>45731.445628987378</v>
      </c>
      <c r="R15" s="51"/>
      <c r="S15" s="47">
        <v>1078.3499999999999</v>
      </c>
      <c r="T15" s="47">
        <v>0</v>
      </c>
      <c r="U15" s="52">
        <v>273576.14</v>
      </c>
      <c r="V15" s="53"/>
      <c r="W15" s="54">
        <v>166878.51</v>
      </c>
      <c r="X15" s="54"/>
      <c r="Y15" s="52">
        <v>106697.63</v>
      </c>
      <c r="Z15" s="53"/>
      <c r="AA15" s="55">
        <v>199.18849999999995</v>
      </c>
      <c r="AB15" s="42"/>
      <c r="AC15" s="43">
        <f t="shared" ref="AC15" si="16">IFERROR((AA15/$AA$67*100),"")</f>
        <v>9.12035214650402</v>
      </c>
      <c r="AD15" s="43">
        <f t="shared" ref="AD15" si="17">IFERROR(AB15/$AB$67*100,0)</f>
        <v>0</v>
      </c>
      <c r="AE15" s="44">
        <v>380114.92999999988</v>
      </c>
      <c r="AF15" s="49"/>
      <c r="AG15" s="46">
        <v>247121.75</v>
      </c>
      <c r="AH15" s="56"/>
      <c r="AI15" s="48">
        <v>366914.25999999989</v>
      </c>
      <c r="AJ15" s="45"/>
      <c r="AK15" s="47">
        <v>238539.68069908489</v>
      </c>
      <c r="AL15" s="47"/>
      <c r="AM15" s="57">
        <v>13200.670000000002</v>
      </c>
      <c r="AN15" s="49"/>
      <c r="AO15" s="56">
        <v>8582.0693009151255</v>
      </c>
      <c r="AP15" s="58"/>
      <c r="AQ15" s="47">
        <v>1908.32</v>
      </c>
      <c r="AR15" s="47">
        <v>0</v>
      </c>
      <c r="AS15" s="52">
        <v>348588.19</v>
      </c>
      <c r="AT15" s="53"/>
      <c r="AU15" s="54">
        <v>348588.19</v>
      </c>
      <c r="AV15" s="54"/>
      <c r="AW15" s="52">
        <v>0</v>
      </c>
      <c r="AX15" s="53"/>
      <c r="AY15" s="55">
        <f>'[1]Pielikums nr.1'!AY16</f>
        <v>115.70000000000002</v>
      </c>
      <c r="AZ15" s="42"/>
      <c r="BA15" s="43">
        <f t="shared" ref="BA15" si="18">IFERROR((AY15/$AY$67*100),"")</f>
        <v>5.2400452262373802</v>
      </c>
      <c r="BB15" s="43"/>
      <c r="BC15" s="44">
        <v>327751.32</v>
      </c>
      <c r="BD15" s="49"/>
      <c r="BE15" s="46">
        <v>240995.55</v>
      </c>
      <c r="BF15" s="56"/>
      <c r="BG15" s="48">
        <v>327751.32</v>
      </c>
      <c r="BH15" s="45"/>
      <c r="BI15" s="47">
        <v>240995.55</v>
      </c>
      <c r="BJ15" s="47">
        <v>0</v>
      </c>
      <c r="BK15" s="57">
        <v>0</v>
      </c>
      <c r="BL15" s="49"/>
      <c r="BM15" s="47">
        <v>0</v>
      </c>
      <c r="BN15" s="58"/>
      <c r="BO15" s="47">
        <v>2832.77</v>
      </c>
      <c r="BP15" s="47"/>
      <c r="BQ15" s="52">
        <v>327467.93683790351</v>
      </c>
      <c r="BR15" s="53">
        <v>0</v>
      </c>
      <c r="BS15" s="54">
        <v>327467.93683790351</v>
      </c>
      <c r="BT15" s="54">
        <v>0</v>
      </c>
      <c r="BU15" s="52">
        <v>0</v>
      </c>
      <c r="BV15" s="53">
        <v>0</v>
      </c>
      <c r="BW15" s="55">
        <v>194.66666666666669</v>
      </c>
      <c r="BX15" s="42"/>
      <c r="BY15" s="43">
        <v>8.8164402538825417</v>
      </c>
      <c r="BZ15" s="43"/>
      <c r="CA15" s="44">
        <v>507561.4</v>
      </c>
      <c r="CB15" s="49"/>
      <c r="CC15" s="46">
        <v>373209.9</v>
      </c>
      <c r="CD15" s="56"/>
      <c r="CE15" s="48">
        <v>507561.4</v>
      </c>
      <c r="CF15" s="45"/>
      <c r="CG15" s="47">
        <v>373209.9</v>
      </c>
      <c r="CH15" s="47"/>
      <c r="CI15" s="57">
        <v>0</v>
      </c>
      <c r="CJ15" s="49"/>
      <c r="CK15" s="47">
        <v>0</v>
      </c>
      <c r="CL15" s="58"/>
      <c r="CM15" s="47">
        <v>2607.34</v>
      </c>
      <c r="CN15" s="47"/>
      <c r="CO15" s="52">
        <v>497648.85316209658</v>
      </c>
      <c r="CP15" s="53">
        <v>0</v>
      </c>
      <c r="CQ15" s="54">
        <v>497648.85316209658</v>
      </c>
      <c r="CR15" s="54">
        <v>0</v>
      </c>
      <c r="CS15" s="52">
        <v>0</v>
      </c>
      <c r="CT15" s="53">
        <v>0</v>
      </c>
      <c r="CU15" s="55">
        <f>IF($CU$5="2021. gada 3 mēneši",C15,IF($CU$5="2021. gada 6 mēneši",C15+AA15,IF($CU$5="2021. gada 9 mēneši",C15+AA15+AY15,IF($CU$5="2021. gada 12 mēneši",C15+AA15+AY15+BW15,"Pārbaudīt"))))</f>
        <v>714.06516666666676</v>
      </c>
      <c r="CV15" s="42">
        <f>IF($CU$5="2021. gada 3 mēneši",D15,IF($CU$5="2021. gada 6 mēneši",D15+AB15,IF($CU$5="2021. gada 9 mēneši",D15+AB15+AZ15,IF($CU$5="2021. gada 12 mēneši",D15+AB15+AZ15+BX15,"Pārbaudīt"))))</f>
        <v>0</v>
      </c>
      <c r="CW15" s="43">
        <f t="shared" ref="CW15" si="19">IFERROR((CU15/$CU$67*100),"")</f>
        <v>8.1514358035002363</v>
      </c>
      <c r="CX15" s="43">
        <f t="shared" ref="CX15" si="20">IFERROR(CV15/$CV$67*100,0)</f>
        <v>0</v>
      </c>
      <c r="CY15" s="44">
        <f t="shared" ref="CY15:DJ16" si="21">IF($CU$5="2021. gada 3 mēneši",G15,IF($CU$5="2021. gada 6 mēneši",G15+AE15,IF($CU$5="2021. gada 9 mēneši",G15+AE15+BC15,IF($CU$5="2021. gada 12 mēneši",G15+AE15+BC15+CA15,"Pārbaudīt"))))</f>
        <v>1435961.88</v>
      </c>
      <c r="CZ15" s="46">
        <f t="shared" si="21"/>
        <v>0</v>
      </c>
      <c r="DA15" s="46">
        <f t="shared" si="21"/>
        <v>1064529.5899999999</v>
      </c>
      <c r="DB15" s="46">
        <f t="shared" si="21"/>
        <v>0</v>
      </c>
      <c r="DC15" s="46">
        <f t="shared" si="21"/>
        <v>1373129.17</v>
      </c>
      <c r="DD15" s="46">
        <f t="shared" si="21"/>
        <v>0</v>
      </c>
      <c r="DE15" s="46">
        <f t="shared" si="21"/>
        <v>1010216.0750700975</v>
      </c>
      <c r="DF15" s="46">
        <f t="shared" si="21"/>
        <v>0</v>
      </c>
      <c r="DG15" s="46">
        <f t="shared" si="21"/>
        <v>62832.710000000006</v>
      </c>
      <c r="DH15" s="46">
        <f t="shared" si="21"/>
        <v>0</v>
      </c>
      <c r="DI15" s="46">
        <f t="shared" si="21"/>
        <v>54313.514929902507</v>
      </c>
      <c r="DJ15" s="46">
        <f t="shared" si="21"/>
        <v>0</v>
      </c>
      <c r="DK15" s="47">
        <f t="shared" si="6"/>
        <v>2010.97</v>
      </c>
      <c r="DL15" s="47">
        <f t="shared" si="6"/>
        <v>0</v>
      </c>
      <c r="DM15" s="52">
        <f t="shared" ref="DM15:DM16" si="22">DO15+DQ15</f>
        <v>1447281.12</v>
      </c>
      <c r="DN15" s="53">
        <f t="shared" ref="DN15:DO30" si="23">IF($CU$5="2021. gada 3 mēneši",V15,IF($CU$5="2021. gada 6 mēneši",V15+AT15,IF($CU$5="2021. gada 9 mēneši",V15+AT15+BR15,IF($CU$5="2021. gada 12 mēneši",V15+AT15+BR15+CP15,"Pārbaudīt"))))</f>
        <v>0</v>
      </c>
      <c r="DO15" s="59">
        <f t="shared" si="23"/>
        <v>1340583.4900000002</v>
      </c>
      <c r="DP15" s="60">
        <f>DN15</f>
        <v>0</v>
      </c>
      <c r="DQ15" s="61">
        <f>IF($CU$5="2021. gada 3 mēneši",Y15,IF($CU$5="2021. gada 6 mēneši",Y15+AW15,IF($CU$5="2021. gada 9 mēneši",Y15+AW15+BU15,IF($CU$5="2021. gada 12 mēneši",Y15+AW15+BU15+CS15,"Pārbaudīt"))))</f>
        <v>106697.63</v>
      </c>
      <c r="DR15" s="53">
        <f t="shared" ref="DR15:DR16" si="24">IF($CU$5="2021. gada 3 mēneši",Z15,IF($CU$5="2021. gada 6 mēneši",Z15+AX15,IF($CU$5="2021. gada 9 mēneši",Z15+AX15+BV15,IF($CU$5="2021. gada 12 mēneši",Z15+AX15+BV15+CT15,"Pārbaudīt"))))</f>
        <v>0</v>
      </c>
      <c r="DS15" s="55">
        <f t="shared" ref="DS15:DS16" si="25">CV15-CU15</f>
        <v>-714.06516666666676</v>
      </c>
      <c r="DT15" s="62">
        <f t="shared" si="4"/>
        <v>0</v>
      </c>
      <c r="DU15" s="43"/>
      <c r="DV15" s="43"/>
      <c r="DW15" s="55"/>
      <c r="DX15" s="42"/>
      <c r="DY15" s="43"/>
      <c r="DZ15" s="43"/>
      <c r="EA15" s="55"/>
      <c r="EB15" s="42"/>
      <c r="EC15" s="43"/>
      <c r="ED15" s="43"/>
      <c r="EE15" s="55"/>
      <c r="EF15" s="42"/>
      <c r="EG15" s="43"/>
      <c r="EH15" s="43"/>
      <c r="EI15" s="52">
        <f t="shared" ref="EI15:EI16" si="26">DN15-DM15</f>
        <v>-1447281.12</v>
      </c>
      <c r="EJ15" s="53">
        <f t="shared" si="13"/>
        <v>0</v>
      </c>
      <c r="EK15" s="54">
        <f t="shared" ref="EK15:EK16" si="27">DP15-DO15</f>
        <v>-1340583.4900000002</v>
      </c>
      <c r="EL15" s="54">
        <f t="shared" si="13"/>
        <v>0</v>
      </c>
      <c r="EM15" s="52">
        <f t="shared" ref="EM15:EM16" si="28">DR15-DQ15</f>
        <v>-106697.63</v>
      </c>
      <c r="EN15" s="63">
        <f t="shared" si="13"/>
        <v>0</v>
      </c>
    </row>
    <row r="16" spans="1:144" ht="13.5" customHeight="1" x14ac:dyDescent="0.3">
      <c r="A16" s="267"/>
      <c r="B16" s="41" t="s">
        <v>34</v>
      </c>
      <c r="C16" s="42">
        <v>32.76</v>
      </c>
      <c r="D16" s="42"/>
      <c r="E16" s="43">
        <f t="shared" ref="E16" si="29">IFERROR((C16/$C$68*100),"")</f>
        <v>1.5166666666666666</v>
      </c>
      <c r="F16" s="43">
        <f t="shared" ref="F16" si="30">IFERROR(D16/$D$68*100,0)</f>
        <v>0</v>
      </c>
      <c r="G16" s="44">
        <v>12894.300000000001</v>
      </c>
      <c r="H16" s="45"/>
      <c r="I16" s="47">
        <v>11823.19</v>
      </c>
      <c r="J16" s="47"/>
      <c r="K16" s="48">
        <v>12894.300000000001</v>
      </c>
      <c r="L16" s="45"/>
      <c r="M16" s="47">
        <v>11823.19</v>
      </c>
      <c r="N16" s="47"/>
      <c r="O16" s="48">
        <v>0</v>
      </c>
      <c r="P16" s="49"/>
      <c r="Q16" s="50">
        <v>0</v>
      </c>
      <c r="R16" s="51"/>
      <c r="S16" s="47">
        <v>393.6</v>
      </c>
      <c r="T16" s="47">
        <v>0</v>
      </c>
      <c r="U16" s="52">
        <v>15314.01</v>
      </c>
      <c r="V16" s="53"/>
      <c r="W16" s="54">
        <v>15314.01</v>
      </c>
      <c r="X16" s="54"/>
      <c r="Y16" s="52">
        <v>0</v>
      </c>
      <c r="Z16" s="53"/>
      <c r="AA16" s="55">
        <v>36.003100000000003</v>
      </c>
      <c r="AB16" s="42"/>
      <c r="AC16" s="43">
        <f t="shared" ref="AC16" si="31">IFERROR((AA16/$AA$68*100),"")</f>
        <v>1.6484938161850478</v>
      </c>
      <c r="AD16" s="43">
        <f t="shared" ref="AD16" si="32">IFERROR(AB16/$AB$68*100,0)</f>
        <v>0</v>
      </c>
      <c r="AE16" s="44">
        <v>11280.47</v>
      </c>
      <c r="AF16" s="49"/>
      <c r="AG16" s="47">
        <v>7960.48</v>
      </c>
      <c r="AH16" s="56"/>
      <c r="AI16" s="48">
        <v>11280.47</v>
      </c>
      <c r="AJ16" s="45"/>
      <c r="AK16" s="47">
        <v>7960.48</v>
      </c>
      <c r="AL16" s="47"/>
      <c r="AM16" s="57">
        <v>0</v>
      </c>
      <c r="AN16" s="49"/>
      <c r="AO16" s="56">
        <v>0</v>
      </c>
      <c r="AP16" s="58"/>
      <c r="AQ16" s="47">
        <v>313.32</v>
      </c>
      <c r="AR16" s="47">
        <v>0</v>
      </c>
      <c r="AS16" s="52">
        <v>10819.410000000002</v>
      </c>
      <c r="AT16" s="53"/>
      <c r="AU16" s="54">
        <v>8338.260000000002</v>
      </c>
      <c r="AV16" s="54"/>
      <c r="AW16" s="52">
        <v>2481.15</v>
      </c>
      <c r="AX16" s="53"/>
      <c r="AY16" s="55">
        <f>'[1]Pielikums nr.1'!AY17</f>
        <v>10</v>
      </c>
      <c r="AZ16" s="42"/>
      <c r="BA16" s="43">
        <f t="shared" ref="BA16" si="33">IFERROR((AY16/$AY$68*100),"")</f>
        <v>0.45289771714527433</v>
      </c>
      <c r="BB16" s="43"/>
      <c r="BC16" s="44">
        <v>0</v>
      </c>
      <c r="BD16" s="49"/>
      <c r="BE16" s="47">
        <v>0</v>
      </c>
      <c r="BF16" s="56"/>
      <c r="BG16" s="48">
        <v>0</v>
      </c>
      <c r="BH16" s="45"/>
      <c r="BI16" s="47">
        <v>0</v>
      </c>
      <c r="BJ16" s="47">
        <v>0</v>
      </c>
      <c r="BK16" s="57">
        <v>0</v>
      </c>
      <c r="BL16" s="49"/>
      <c r="BM16" s="47">
        <v>0</v>
      </c>
      <c r="BN16" s="58"/>
      <c r="BO16" s="47">
        <v>0</v>
      </c>
      <c r="BP16" s="47"/>
      <c r="BQ16" s="52">
        <v>0</v>
      </c>
      <c r="BR16" s="53">
        <v>0</v>
      </c>
      <c r="BS16" s="54">
        <v>0</v>
      </c>
      <c r="BT16" s="54">
        <v>0</v>
      </c>
      <c r="BU16" s="52">
        <v>0</v>
      </c>
      <c r="BV16" s="53">
        <v>0</v>
      </c>
      <c r="BW16" s="55">
        <v>21.866666666666667</v>
      </c>
      <c r="BX16" s="42"/>
      <c r="BY16" s="43">
        <v>0.99034007918067557</v>
      </c>
      <c r="BZ16" s="43"/>
      <c r="CA16" s="44">
        <v>0</v>
      </c>
      <c r="CB16" s="49"/>
      <c r="CC16" s="47">
        <v>0</v>
      </c>
      <c r="CD16" s="56"/>
      <c r="CE16" s="48">
        <v>0</v>
      </c>
      <c r="CF16" s="45"/>
      <c r="CG16" s="47">
        <v>0</v>
      </c>
      <c r="CH16" s="47"/>
      <c r="CI16" s="57">
        <v>0</v>
      </c>
      <c r="CJ16" s="49"/>
      <c r="CK16" s="47">
        <v>0</v>
      </c>
      <c r="CL16" s="58"/>
      <c r="CM16" s="47">
        <v>0</v>
      </c>
      <c r="CN16" s="47"/>
      <c r="CO16" s="52">
        <v>0</v>
      </c>
      <c r="CP16" s="53">
        <v>0</v>
      </c>
      <c r="CQ16" s="54">
        <v>0</v>
      </c>
      <c r="CR16" s="54">
        <v>0</v>
      </c>
      <c r="CS16" s="52">
        <v>0</v>
      </c>
      <c r="CT16" s="53">
        <v>0</v>
      </c>
      <c r="CU16" s="55">
        <f>IF($CU$5="2021. gada 3 mēneši",C16,IF($CU$5="2021. gada 6 mēneši",C16+AA16,IF($CU$5="2021. gada 9 mēneši",C16+AA16+AY16,IF($CU$5="2021. gada 12 mēneši",C16+AA16+AY16+BW16,"Pārbaudīt"))))</f>
        <v>100.62976666666668</v>
      </c>
      <c r="CV16" s="42">
        <f>IF($CU$5="2021. gada 3 mēneši",D16,IF($CU$5="2021. gada 6 mēneši",D16+AB16,IF($CU$5="2021. gada 9 mēneši",D16+AB16+AZ16,IF($CU$5="2021. gada 12 mēneši",D16+AB16+AZ16+BX16,"Pārbaudīt"))))</f>
        <v>0</v>
      </c>
      <c r="CW16" s="43">
        <f t="shared" ref="CW16" si="34">IFERROR((CU16/$CU$68*100),"")</f>
        <v>1.1487416949009124</v>
      </c>
      <c r="CX16" s="43">
        <f t="shared" ref="CX16" si="35">IFERROR(CV16/$CV$68*100,0)</f>
        <v>0</v>
      </c>
      <c r="CY16" s="44">
        <f t="shared" si="21"/>
        <v>24174.77</v>
      </c>
      <c r="CZ16" s="47">
        <f t="shared" si="21"/>
        <v>0</v>
      </c>
      <c r="DA16" s="47">
        <f t="shared" si="21"/>
        <v>19783.669999999998</v>
      </c>
      <c r="DB16" s="47">
        <f t="shared" si="21"/>
        <v>0</v>
      </c>
      <c r="DC16" s="47">
        <f t="shared" si="21"/>
        <v>24174.77</v>
      </c>
      <c r="DD16" s="47">
        <f t="shared" si="21"/>
        <v>0</v>
      </c>
      <c r="DE16" s="47">
        <f t="shared" si="21"/>
        <v>19783.669999999998</v>
      </c>
      <c r="DF16" s="47">
        <f t="shared" si="21"/>
        <v>0</v>
      </c>
      <c r="DG16" s="47">
        <f t="shared" si="21"/>
        <v>0</v>
      </c>
      <c r="DH16" s="47">
        <f t="shared" si="21"/>
        <v>0</v>
      </c>
      <c r="DI16" s="47">
        <f t="shared" si="21"/>
        <v>0</v>
      </c>
      <c r="DJ16" s="47">
        <f t="shared" si="21"/>
        <v>0</v>
      </c>
      <c r="DK16" s="47">
        <f t="shared" si="6"/>
        <v>240.23</v>
      </c>
      <c r="DL16" s="47">
        <f t="shared" si="6"/>
        <v>0</v>
      </c>
      <c r="DM16" s="52">
        <f t="shared" si="22"/>
        <v>26133.420000000006</v>
      </c>
      <c r="DN16" s="53">
        <f t="shared" si="23"/>
        <v>0</v>
      </c>
      <c r="DO16" s="59">
        <f t="shared" si="23"/>
        <v>23652.270000000004</v>
      </c>
      <c r="DP16" s="60">
        <f>DN16</f>
        <v>0</v>
      </c>
      <c r="DQ16" s="61">
        <f>IF($CU$5="2021. gada 3 mēneši",Y16,IF($CU$5="2021. gada 6 mēneši",Y16+AW16,IF($CU$5="2021. gada 9 mēneši",Y16+AW16+BU16,IF($CU$5="2021. gada 12 mēneši",Y16+AW16+BU16+CS16,"Pārbaudīt"))))</f>
        <v>2481.15</v>
      </c>
      <c r="DR16" s="53">
        <f t="shared" si="24"/>
        <v>0</v>
      </c>
      <c r="DS16" s="55">
        <f t="shared" si="25"/>
        <v>-100.62976666666668</v>
      </c>
      <c r="DT16" s="62">
        <f t="shared" si="4"/>
        <v>0</v>
      </c>
      <c r="DU16" s="43"/>
      <c r="DV16" s="43"/>
      <c r="DW16" s="55"/>
      <c r="DX16" s="42"/>
      <c r="DY16" s="43"/>
      <c r="DZ16" s="43"/>
      <c r="EA16" s="55"/>
      <c r="EB16" s="42"/>
      <c r="EC16" s="43"/>
      <c r="ED16" s="43"/>
      <c r="EE16" s="55"/>
      <c r="EF16" s="42"/>
      <c r="EG16" s="43"/>
      <c r="EH16" s="43"/>
      <c r="EI16" s="52">
        <f t="shared" si="26"/>
        <v>-26133.420000000006</v>
      </c>
      <c r="EJ16" s="53">
        <f t="shared" si="13"/>
        <v>0</v>
      </c>
      <c r="EK16" s="54">
        <f t="shared" si="27"/>
        <v>-23652.270000000004</v>
      </c>
      <c r="EL16" s="54">
        <f t="shared" si="13"/>
        <v>0</v>
      </c>
      <c r="EM16" s="52">
        <f t="shared" si="28"/>
        <v>-2481.15</v>
      </c>
      <c r="EN16" s="63">
        <f t="shared" si="13"/>
        <v>0</v>
      </c>
    </row>
    <row r="17" spans="1:144" ht="14.1" customHeight="1" x14ac:dyDescent="0.3">
      <c r="A17" s="267"/>
      <c r="B17" s="22" t="s">
        <v>36</v>
      </c>
      <c r="C17" s="23">
        <v>51.440000000000005</v>
      </c>
      <c r="D17" s="24"/>
      <c r="E17" s="25">
        <f t="shared" ref="E17:F17" si="36">SUM(E18:E19)</f>
        <v>2.3814814814814818</v>
      </c>
      <c r="F17" s="25">
        <f t="shared" si="36"/>
        <v>0</v>
      </c>
      <c r="G17" s="26">
        <v>158475.69999999995</v>
      </c>
      <c r="H17" s="27"/>
      <c r="I17" s="28">
        <v>146416.5</v>
      </c>
      <c r="J17" s="28"/>
      <c r="K17" s="29">
        <v>158475.69999999995</v>
      </c>
      <c r="L17" s="27"/>
      <c r="M17" s="28">
        <v>146416.5</v>
      </c>
      <c r="N17" s="28"/>
      <c r="O17" s="29">
        <v>0</v>
      </c>
      <c r="P17" s="27"/>
      <c r="Q17" s="28">
        <v>0</v>
      </c>
      <c r="R17" s="64"/>
      <c r="S17" s="28">
        <v>3080.79</v>
      </c>
      <c r="T17" s="28">
        <v>0</v>
      </c>
      <c r="U17" s="34">
        <v>139459.41999999998</v>
      </c>
      <c r="V17" s="35"/>
      <c r="W17" s="36">
        <v>139459.41999999998</v>
      </c>
      <c r="X17" s="36"/>
      <c r="Y17" s="34">
        <v>0</v>
      </c>
      <c r="Z17" s="35"/>
      <c r="AA17" s="23">
        <v>42.211800000000004</v>
      </c>
      <c r="AB17" s="24"/>
      <c r="AC17" s="25">
        <f t="shared" ref="AC17:AD17" si="37">SUM(AC18:AC19)</f>
        <v>1.9327747104017503</v>
      </c>
      <c r="AD17" s="25">
        <f t="shared" si="37"/>
        <v>0</v>
      </c>
      <c r="AE17" s="26">
        <v>141746.68</v>
      </c>
      <c r="AF17" s="27"/>
      <c r="AG17" s="28">
        <v>100898.70999999999</v>
      </c>
      <c r="AH17" s="28"/>
      <c r="AI17" s="29">
        <v>141746.68</v>
      </c>
      <c r="AJ17" s="27"/>
      <c r="AK17" s="28">
        <v>100898.70999999999</v>
      </c>
      <c r="AL17" s="28"/>
      <c r="AM17" s="29">
        <v>0</v>
      </c>
      <c r="AN17" s="27"/>
      <c r="AO17" s="28">
        <v>0</v>
      </c>
      <c r="AP17" s="65"/>
      <c r="AQ17" s="28">
        <v>3357.99</v>
      </c>
      <c r="AR17" s="28">
        <v>0</v>
      </c>
      <c r="AS17" s="34">
        <v>137240.78999999998</v>
      </c>
      <c r="AT17" s="35"/>
      <c r="AU17" s="36">
        <v>137240.78999999998</v>
      </c>
      <c r="AV17" s="36"/>
      <c r="AW17" s="34">
        <v>0</v>
      </c>
      <c r="AX17" s="35"/>
      <c r="AY17" s="23">
        <f>SUM(AY18:AY19)</f>
        <v>19.100000000000001</v>
      </c>
      <c r="AZ17" s="24"/>
      <c r="BA17" s="25">
        <f t="shared" ref="BA17" si="38">SUM(BA18:BA19)</f>
        <v>0.86503771669087259</v>
      </c>
      <c r="BB17" s="25"/>
      <c r="BC17" s="26">
        <v>92795.839999999997</v>
      </c>
      <c r="BD17" s="27"/>
      <c r="BE17" s="28">
        <v>68232.78</v>
      </c>
      <c r="BF17" s="28"/>
      <c r="BG17" s="29">
        <v>92795.839999999997</v>
      </c>
      <c r="BH17" s="27"/>
      <c r="BI17" s="28">
        <v>68232.78</v>
      </c>
      <c r="BJ17" s="28">
        <v>0</v>
      </c>
      <c r="BK17" s="29">
        <v>0</v>
      </c>
      <c r="BL17" s="27"/>
      <c r="BM17" s="28">
        <v>0</v>
      </c>
      <c r="BN17" s="65"/>
      <c r="BO17" s="28">
        <v>4858.42</v>
      </c>
      <c r="BP17" s="28"/>
      <c r="BQ17" s="34">
        <v>87180.65</v>
      </c>
      <c r="BR17" s="35">
        <v>0</v>
      </c>
      <c r="BS17" s="36">
        <v>87180.65</v>
      </c>
      <c r="BT17" s="36">
        <v>0</v>
      </c>
      <c r="BU17" s="34">
        <v>0</v>
      </c>
      <c r="BV17" s="35">
        <v>0</v>
      </c>
      <c r="BW17" s="23">
        <v>38</v>
      </c>
      <c r="BX17" s="24"/>
      <c r="BY17" s="25">
        <v>1.7210174468195369</v>
      </c>
      <c r="BZ17" s="25"/>
      <c r="CA17" s="26">
        <v>165049.19899499998</v>
      </c>
      <c r="CB17" s="27"/>
      <c r="CC17" s="28">
        <v>121360.68</v>
      </c>
      <c r="CD17" s="28"/>
      <c r="CE17" s="29">
        <v>165049.19899499998</v>
      </c>
      <c r="CF17" s="27"/>
      <c r="CG17" s="28">
        <v>121360.68</v>
      </c>
      <c r="CH17" s="28"/>
      <c r="CI17" s="29">
        <v>0</v>
      </c>
      <c r="CJ17" s="27"/>
      <c r="CK17" s="28">
        <v>0</v>
      </c>
      <c r="CL17" s="65"/>
      <c r="CM17" s="28">
        <v>4343.3999999999996</v>
      </c>
      <c r="CN17" s="28"/>
      <c r="CO17" s="34">
        <v>163994.16999999998</v>
      </c>
      <c r="CP17" s="35">
        <v>0</v>
      </c>
      <c r="CQ17" s="36">
        <v>163994.16999999998</v>
      </c>
      <c r="CR17" s="36">
        <v>0</v>
      </c>
      <c r="CS17" s="34">
        <v>0</v>
      </c>
      <c r="CT17" s="35">
        <v>0</v>
      </c>
      <c r="CU17" s="23">
        <f>SUM(CU18:CU19)</f>
        <v>150.7518</v>
      </c>
      <c r="CV17" s="24">
        <f>SUM(CV18:CV19)</f>
        <v>0</v>
      </c>
      <c r="CW17" s="25">
        <f t="shared" ref="CW17:DM17" si="39">SUM(CW18:CW19)</f>
        <v>1.7209122531167593</v>
      </c>
      <c r="CX17" s="25">
        <f t="shared" si="39"/>
        <v>0</v>
      </c>
      <c r="CY17" s="26">
        <f t="shared" si="39"/>
        <v>558067.41899499996</v>
      </c>
      <c r="CZ17" s="28">
        <f>SUM(CZ18:CZ19)</f>
        <v>0</v>
      </c>
      <c r="DA17" s="28">
        <f t="shared" si="39"/>
        <v>436908.67000000004</v>
      </c>
      <c r="DB17" s="28">
        <f>SUM(DB18:DB19)</f>
        <v>0</v>
      </c>
      <c r="DC17" s="28">
        <f t="shared" si="39"/>
        <v>558067.41899499996</v>
      </c>
      <c r="DD17" s="28">
        <f>SUM(DD18:DD19)</f>
        <v>0</v>
      </c>
      <c r="DE17" s="28">
        <f t="shared" si="39"/>
        <v>436908.67000000004</v>
      </c>
      <c r="DF17" s="28">
        <f>SUM(DF18:DF19)</f>
        <v>0</v>
      </c>
      <c r="DG17" s="28">
        <f t="shared" si="39"/>
        <v>0</v>
      </c>
      <c r="DH17" s="28">
        <f>SUM(DH18:DH19)</f>
        <v>0</v>
      </c>
      <c r="DI17" s="28">
        <f t="shared" si="39"/>
        <v>0</v>
      </c>
      <c r="DJ17" s="28">
        <f>SUM(DJ18:DJ19)</f>
        <v>0</v>
      </c>
      <c r="DK17" s="28">
        <f t="shared" si="6"/>
        <v>3701.9</v>
      </c>
      <c r="DL17" s="28">
        <f t="shared" si="6"/>
        <v>0</v>
      </c>
      <c r="DM17" s="34">
        <f t="shared" si="39"/>
        <v>527875.03</v>
      </c>
      <c r="DN17" s="35">
        <f>SUM(DN18:DN19)</f>
        <v>0</v>
      </c>
      <c r="DO17" s="36">
        <f t="shared" si="23"/>
        <v>527875.03</v>
      </c>
      <c r="DP17" s="38">
        <f>SUM(DP18:DP19)</f>
        <v>0</v>
      </c>
      <c r="DQ17" s="35">
        <f>SUM(DQ18:DQ19)</f>
        <v>0</v>
      </c>
      <c r="DR17" s="35">
        <f>SUM(DR18:DR19)</f>
        <v>0</v>
      </c>
      <c r="DS17" s="23">
        <f>SUM(DS18:DS19)</f>
        <v>-150.7518</v>
      </c>
      <c r="DT17" s="66">
        <f t="shared" si="4"/>
        <v>0</v>
      </c>
      <c r="DU17" s="25"/>
      <c r="DV17" s="25"/>
      <c r="DW17" s="23"/>
      <c r="DX17" s="24"/>
      <c r="DY17" s="25"/>
      <c r="DZ17" s="25"/>
      <c r="EA17" s="23"/>
      <c r="EB17" s="24"/>
      <c r="EC17" s="25"/>
      <c r="ED17" s="25"/>
      <c r="EE17" s="23"/>
      <c r="EF17" s="24"/>
      <c r="EG17" s="25"/>
      <c r="EH17" s="25"/>
      <c r="EI17" s="34">
        <f>SUM(EI18:EI19)</f>
        <v>-527875.03</v>
      </c>
      <c r="EJ17" s="35">
        <f t="shared" si="13"/>
        <v>0</v>
      </c>
      <c r="EK17" s="36">
        <f>SUM(EK18:EK19)</f>
        <v>-527875.03</v>
      </c>
      <c r="EL17" s="36">
        <f t="shared" si="13"/>
        <v>0</v>
      </c>
      <c r="EM17" s="34">
        <f>SUM(EM18:EM19)</f>
        <v>0</v>
      </c>
      <c r="EN17" s="40">
        <f t="shared" si="13"/>
        <v>0</v>
      </c>
    </row>
    <row r="18" spans="1:144" ht="14.1" customHeight="1" x14ac:dyDescent="0.3">
      <c r="A18" s="267"/>
      <c r="B18" s="41" t="s">
        <v>33</v>
      </c>
      <c r="C18" s="42">
        <v>40.940000000000005</v>
      </c>
      <c r="D18" s="42"/>
      <c r="E18" s="43">
        <f t="shared" ref="E18" si="40">IFERROR((C18/$C$67*100),"")</f>
        <v>1.8953703703703706</v>
      </c>
      <c r="F18" s="43">
        <f t="shared" ref="F18" si="41">IFERROR(D18/$D$67*100,0)</f>
        <v>0</v>
      </c>
      <c r="G18" s="44">
        <v>138083.59999999995</v>
      </c>
      <c r="H18" s="45"/>
      <c r="I18" s="46">
        <v>127576.14</v>
      </c>
      <c r="J18" s="47"/>
      <c r="K18" s="48">
        <v>138083.59999999995</v>
      </c>
      <c r="L18" s="45"/>
      <c r="M18" s="47">
        <v>127576.14</v>
      </c>
      <c r="N18" s="47"/>
      <c r="O18" s="48">
        <v>0</v>
      </c>
      <c r="P18" s="49"/>
      <c r="Q18" s="50">
        <v>0</v>
      </c>
      <c r="R18" s="51"/>
      <c r="S18" s="47">
        <v>3372.83</v>
      </c>
      <c r="T18" s="47">
        <v>0</v>
      </c>
      <c r="U18" s="52">
        <v>119805.13999999998</v>
      </c>
      <c r="V18" s="53"/>
      <c r="W18" s="54">
        <v>119805.13999999998</v>
      </c>
      <c r="X18" s="54"/>
      <c r="Y18" s="52">
        <v>0</v>
      </c>
      <c r="Z18" s="53"/>
      <c r="AA18" s="55">
        <v>33.432400000000001</v>
      </c>
      <c r="AB18" s="42"/>
      <c r="AC18" s="43">
        <f t="shared" ref="AC18" si="42">IFERROR((AA18/$AA$67*100),"")</f>
        <v>1.5307874756965441</v>
      </c>
      <c r="AD18" s="43">
        <f t="shared" ref="AD18" si="43">IFERROR(AB18/$AB$67*100,0)</f>
        <v>0</v>
      </c>
      <c r="AE18" s="44">
        <v>122951.34999999999</v>
      </c>
      <c r="AF18" s="67"/>
      <c r="AG18" s="46">
        <v>87519.75</v>
      </c>
      <c r="AH18" s="56"/>
      <c r="AI18" s="48">
        <v>122951.34999999999</v>
      </c>
      <c r="AJ18" s="45"/>
      <c r="AK18" s="47">
        <v>87519.75</v>
      </c>
      <c r="AL18" s="47"/>
      <c r="AM18" s="57">
        <v>0</v>
      </c>
      <c r="AN18" s="49"/>
      <c r="AO18" s="56">
        <v>0</v>
      </c>
      <c r="AP18" s="58"/>
      <c r="AQ18" s="47">
        <v>3677.61</v>
      </c>
      <c r="AR18" s="47">
        <v>0</v>
      </c>
      <c r="AS18" s="52">
        <v>117984.45999999999</v>
      </c>
      <c r="AT18" s="53"/>
      <c r="AU18" s="54">
        <v>117984.45999999999</v>
      </c>
      <c r="AV18" s="54"/>
      <c r="AW18" s="52">
        <v>0</v>
      </c>
      <c r="AX18" s="53"/>
      <c r="AY18" s="55">
        <f>'[1]Pielikums nr.1'!AY20</f>
        <v>19.100000000000001</v>
      </c>
      <c r="AZ18" s="42"/>
      <c r="BA18" s="43">
        <f t="shared" ref="BA18" si="44">IFERROR((AY18/$AY$67*100),"")</f>
        <v>0.86503771669087259</v>
      </c>
      <c r="BB18" s="43"/>
      <c r="BC18" s="44">
        <v>92795.839999999997</v>
      </c>
      <c r="BD18" s="49"/>
      <c r="BE18" s="46">
        <v>68232.78</v>
      </c>
      <c r="BF18" s="56"/>
      <c r="BG18" s="48">
        <v>92795.839999999997</v>
      </c>
      <c r="BH18" s="45"/>
      <c r="BI18" s="47">
        <v>68232.78</v>
      </c>
      <c r="BJ18" s="47">
        <v>0</v>
      </c>
      <c r="BK18" s="57">
        <v>0</v>
      </c>
      <c r="BL18" s="49"/>
      <c r="BM18" s="47">
        <v>0</v>
      </c>
      <c r="BN18" s="58"/>
      <c r="BO18" s="47">
        <v>4858.42</v>
      </c>
      <c r="BP18" s="47"/>
      <c r="BQ18" s="52">
        <v>87180.65</v>
      </c>
      <c r="BR18" s="53">
        <v>0</v>
      </c>
      <c r="BS18" s="54">
        <v>87180.65</v>
      </c>
      <c r="BT18" s="54">
        <v>0</v>
      </c>
      <c r="BU18" s="52">
        <v>0</v>
      </c>
      <c r="BV18" s="53">
        <v>0</v>
      </c>
      <c r="BW18" s="55">
        <v>38</v>
      </c>
      <c r="BX18" s="42"/>
      <c r="BY18" s="43">
        <v>1.7210174468195369</v>
      </c>
      <c r="BZ18" s="43"/>
      <c r="CA18" s="44">
        <v>165049.19899499998</v>
      </c>
      <c r="CB18" s="49"/>
      <c r="CC18" s="46">
        <v>121360.68</v>
      </c>
      <c r="CD18" s="56"/>
      <c r="CE18" s="48">
        <v>165049.19899499998</v>
      </c>
      <c r="CF18" s="45"/>
      <c r="CG18" s="47">
        <v>121360.68</v>
      </c>
      <c r="CH18" s="47"/>
      <c r="CI18" s="57">
        <v>0</v>
      </c>
      <c r="CJ18" s="49"/>
      <c r="CK18" s="47">
        <v>0</v>
      </c>
      <c r="CL18" s="58"/>
      <c r="CM18" s="47">
        <v>4343.3999999999996</v>
      </c>
      <c r="CN18" s="47"/>
      <c r="CO18" s="52">
        <v>163994.16999999998</v>
      </c>
      <c r="CP18" s="53">
        <v>0</v>
      </c>
      <c r="CQ18" s="54">
        <v>163994.16999999998</v>
      </c>
      <c r="CR18" s="54">
        <v>0</v>
      </c>
      <c r="CS18" s="52">
        <v>0</v>
      </c>
      <c r="CT18" s="53">
        <v>0</v>
      </c>
      <c r="CU18" s="55">
        <f>IF($CU$5="2021. gada 3 mēneši",C18,IF($CU$5="2021. gada 6 mēneši",C18+AA18,IF($CU$5="2021. gada 9 mēneši",C18+AA18+AY18,IF($CU$5="2021. gada 12 mēneši",C18+AA18+AY18+BW18,"Pārbaudīt"))))</f>
        <v>131.47239999999999</v>
      </c>
      <c r="CV18" s="42">
        <f>IF($CU$5="2021. gada 3 mēneši",D18,IF($CU$5="2021. gada 6 mēneši",D18+AB18,IF($CU$5="2021. gada 9 mēneši",D18+AB18+AZ18,IF($CU$5="2021. gada 12 mēneši",D18+AB18+AZ18+BX18,"Pārbaudīt"))))</f>
        <v>0</v>
      </c>
      <c r="CW18" s="43">
        <f t="shared" ref="CW18" si="45">IFERROR((CU18/$CU$67*100),"")</f>
        <v>1.5008277655313498</v>
      </c>
      <c r="CX18" s="43">
        <f t="shared" ref="CX18" si="46">IFERROR(CV18/$CV$67*100,0)</f>
        <v>0</v>
      </c>
      <c r="CY18" s="44">
        <f t="shared" ref="CY18:DJ19" si="47">IF($CU$5="2021. gada 3 mēneši",G18,IF($CU$5="2021. gada 6 mēneši",G18+AE18,IF($CU$5="2021. gada 9 mēneši",G18+AE18+BC18,IF($CU$5="2021. gada 12 mēneši",G18+AE18+BC18+CA18,"Pārbaudīt"))))</f>
        <v>518879.98899499991</v>
      </c>
      <c r="CZ18" s="46">
        <f t="shared" si="47"/>
        <v>0</v>
      </c>
      <c r="DA18" s="46">
        <f t="shared" si="47"/>
        <v>404689.35000000003</v>
      </c>
      <c r="DB18" s="46">
        <f t="shared" si="47"/>
        <v>0</v>
      </c>
      <c r="DC18" s="46">
        <f t="shared" si="47"/>
        <v>518879.98899499991</v>
      </c>
      <c r="DD18" s="46">
        <f t="shared" si="47"/>
        <v>0</v>
      </c>
      <c r="DE18" s="46">
        <f t="shared" si="47"/>
        <v>404689.35000000003</v>
      </c>
      <c r="DF18" s="46">
        <f t="shared" si="47"/>
        <v>0</v>
      </c>
      <c r="DG18" s="46">
        <f t="shared" si="47"/>
        <v>0</v>
      </c>
      <c r="DH18" s="46">
        <f t="shared" si="47"/>
        <v>0</v>
      </c>
      <c r="DI18" s="46">
        <f t="shared" si="47"/>
        <v>0</v>
      </c>
      <c r="DJ18" s="46">
        <f t="shared" si="47"/>
        <v>0</v>
      </c>
      <c r="DK18" s="47">
        <f t="shared" si="6"/>
        <v>3946.68</v>
      </c>
      <c r="DL18" s="47">
        <f t="shared" si="6"/>
        <v>0</v>
      </c>
      <c r="DM18" s="52">
        <f t="shared" ref="DM18:DM19" si="48">DO18+DQ18</f>
        <v>488964.42</v>
      </c>
      <c r="DN18" s="53">
        <f t="shared" ref="DN18:DN19" si="49">IF($CU$5="2021. gada 3 mēneši",V18,IF($CU$5="2021. gada 6 mēneši",V18+AT18,IF($CU$5="2021. gada 9 mēneši",V18+AT18+BR18,IF($CU$5="2021. gada 12 mēneši",V18+AT18+BR18+CP18,"Pārbaudīt"))))</f>
        <v>0</v>
      </c>
      <c r="DO18" s="59">
        <f t="shared" si="23"/>
        <v>488964.42</v>
      </c>
      <c r="DP18" s="60">
        <f>DN18</f>
        <v>0</v>
      </c>
      <c r="DQ18" s="61">
        <f>IF($CU$5="2021. gada 3 mēneši",Y18,IF($CU$5="2021. gada 6 mēneši",Y18+AW18,IF($CU$5="2021. gada 9 mēneši",Y18+AW18+BU18,IF($CU$5="2021. gada 12 mēneši",Y18+AW18+BU18+CS18,"Pārbaudīt"))))</f>
        <v>0</v>
      </c>
      <c r="DR18" s="53">
        <f t="shared" ref="DR18:DR19" si="50">IF($CU$5="2021. gada 3 mēneši",Z18,IF($CU$5="2021. gada 6 mēneši",Z18+AX18,IF($CU$5="2021. gada 9 mēneši",Z18+AX18+BV18,IF($CU$5="2021. gada 12 mēneši",Z18+AX18+BV18+CT18,"Pārbaudīt"))))</f>
        <v>0</v>
      </c>
      <c r="DS18" s="55">
        <f t="shared" ref="DS18:DS19" si="51">CV18-CU18</f>
        <v>-131.47239999999999</v>
      </c>
      <c r="DT18" s="62">
        <f t="shared" si="4"/>
        <v>0</v>
      </c>
      <c r="DU18" s="43"/>
      <c r="DV18" s="43"/>
      <c r="DW18" s="55"/>
      <c r="DX18" s="42"/>
      <c r="DY18" s="43"/>
      <c r="DZ18" s="43"/>
      <c r="EA18" s="55"/>
      <c r="EB18" s="42"/>
      <c r="EC18" s="43"/>
      <c r="ED18" s="43"/>
      <c r="EE18" s="55"/>
      <c r="EF18" s="42"/>
      <c r="EG18" s="43"/>
      <c r="EH18" s="43"/>
      <c r="EI18" s="52">
        <f t="shared" ref="EI18:EI19" si="52">DN18-DM18</f>
        <v>-488964.42</v>
      </c>
      <c r="EJ18" s="53">
        <f t="shared" si="13"/>
        <v>0</v>
      </c>
      <c r="EK18" s="54">
        <f t="shared" ref="EK18:EK19" si="53">DP18-DO18</f>
        <v>-488964.42</v>
      </c>
      <c r="EL18" s="54">
        <f t="shared" si="13"/>
        <v>0</v>
      </c>
      <c r="EM18" s="52">
        <f t="shared" ref="EM18:EM19" si="54">DR18-DQ18</f>
        <v>0</v>
      </c>
      <c r="EN18" s="63">
        <f t="shared" si="13"/>
        <v>0</v>
      </c>
    </row>
    <row r="19" spans="1:144" ht="14.1" customHeight="1" x14ac:dyDescent="0.3">
      <c r="A19" s="267"/>
      <c r="B19" s="41" t="s">
        <v>34</v>
      </c>
      <c r="C19" s="42">
        <v>10.5</v>
      </c>
      <c r="D19" s="42"/>
      <c r="E19" s="43">
        <f t="shared" ref="E19" si="55">IFERROR((C19/$C$68*100),"")</f>
        <v>0.4861111111111111</v>
      </c>
      <c r="F19" s="43">
        <f t="shared" ref="F19" si="56">IFERROR(D19/$D$68*100,0)</f>
        <v>0</v>
      </c>
      <c r="G19" s="44">
        <v>20392.100000000002</v>
      </c>
      <c r="H19" s="45"/>
      <c r="I19" s="47">
        <v>18840.36</v>
      </c>
      <c r="J19" s="47"/>
      <c r="K19" s="48">
        <v>20392.100000000002</v>
      </c>
      <c r="L19" s="45"/>
      <c r="M19" s="47">
        <v>18840.36</v>
      </c>
      <c r="N19" s="47"/>
      <c r="O19" s="48">
        <v>0</v>
      </c>
      <c r="P19" s="49"/>
      <c r="Q19" s="50">
        <v>0</v>
      </c>
      <c r="R19" s="51"/>
      <c r="S19" s="47">
        <v>1942.1</v>
      </c>
      <c r="T19" s="47">
        <v>0</v>
      </c>
      <c r="U19" s="52">
        <v>19654.280000000002</v>
      </c>
      <c r="V19" s="53"/>
      <c r="W19" s="54">
        <v>19654.280000000002</v>
      </c>
      <c r="X19" s="54"/>
      <c r="Y19" s="52">
        <v>0</v>
      </c>
      <c r="Z19" s="53"/>
      <c r="AA19" s="55">
        <v>8.7794000000000008</v>
      </c>
      <c r="AB19" s="42"/>
      <c r="AC19" s="43">
        <f t="shared" ref="AC19" si="57">IFERROR((AA19/$AA$68*100),"")</f>
        <v>0.40198723470520625</v>
      </c>
      <c r="AD19" s="43">
        <f t="shared" ref="AD19" si="58">IFERROR(AB19/$AB$68*100,0)</f>
        <v>0</v>
      </c>
      <c r="AE19" s="44">
        <v>18795.330000000002</v>
      </c>
      <c r="AF19" s="49"/>
      <c r="AG19" s="47">
        <v>13378.96</v>
      </c>
      <c r="AH19" s="56"/>
      <c r="AI19" s="48">
        <v>18795.330000000002</v>
      </c>
      <c r="AJ19" s="45"/>
      <c r="AK19" s="47">
        <v>13378.96</v>
      </c>
      <c r="AL19" s="47"/>
      <c r="AM19" s="57">
        <v>0</v>
      </c>
      <c r="AN19" s="49"/>
      <c r="AO19" s="56">
        <v>0</v>
      </c>
      <c r="AP19" s="58"/>
      <c r="AQ19" s="47">
        <v>2140.84</v>
      </c>
      <c r="AR19" s="47">
        <v>0</v>
      </c>
      <c r="AS19" s="52">
        <v>19256.330000000002</v>
      </c>
      <c r="AT19" s="53"/>
      <c r="AU19" s="54">
        <v>19256.330000000002</v>
      </c>
      <c r="AV19" s="54"/>
      <c r="AW19" s="52">
        <v>0</v>
      </c>
      <c r="AX19" s="53"/>
      <c r="AY19" s="55">
        <f>'[1]Pielikums nr.1'!AY21</f>
        <v>0</v>
      </c>
      <c r="AZ19" s="42"/>
      <c r="BA19" s="43">
        <f t="shared" ref="BA19" si="59">IFERROR((AY19/$AY$68*100),"")</f>
        <v>0</v>
      </c>
      <c r="BB19" s="43"/>
      <c r="BC19" s="44">
        <v>0</v>
      </c>
      <c r="BD19" s="49"/>
      <c r="BE19" s="47">
        <v>0</v>
      </c>
      <c r="BF19" s="56"/>
      <c r="BG19" s="48">
        <v>0</v>
      </c>
      <c r="BH19" s="45"/>
      <c r="BI19" s="47">
        <v>0</v>
      </c>
      <c r="BJ19" s="47">
        <v>0</v>
      </c>
      <c r="BK19" s="57">
        <v>0</v>
      </c>
      <c r="BL19" s="49"/>
      <c r="BM19" s="47">
        <v>0</v>
      </c>
      <c r="BN19" s="58"/>
      <c r="BO19" s="47">
        <v>0</v>
      </c>
      <c r="BP19" s="47"/>
      <c r="BQ19" s="52">
        <v>0</v>
      </c>
      <c r="BR19" s="53">
        <v>0</v>
      </c>
      <c r="BS19" s="54">
        <v>0</v>
      </c>
      <c r="BT19" s="54">
        <v>0</v>
      </c>
      <c r="BU19" s="52">
        <v>0</v>
      </c>
      <c r="BV19" s="53">
        <v>0</v>
      </c>
      <c r="BW19" s="55">
        <v>0</v>
      </c>
      <c r="BX19" s="42"/>
      <c r="BY19" s="43">
        <v>0</v>
      </c>
      <c r="BZ19" s="43"/>
      <c r="CA19" s="44">
        <v>0</v>
      </c>
      <c r="CB19" s="49"/>
      <c r="CC19" s="47">
        <v>0</v>
      </c>
      <c r="CD19" s="56"/>
      <c r="CE19" s="48">
        <v>0</v>
      </c>
      <c r="CF19" s="45"/>
      <c r="CG19" s="47">
        <v>0</v>
      </c>
      <c r="CH19" s="47"/>
      <c r="CI19" s="57">
        <v>0</v>
      </c>
      <c r="CJ19" s="49"/>
      <c r="CK19" s="47">
        <v>0</v>
      </c>
      <c r="CL19" s="58"/>
      <c r="CM19" s="47">
        <v>0</v>
      </c>
      <c r="CN19" s="47"/>
      <c r="CO19" s="52">
        <v>0</v>
      </c>
      <c r="CP19" s="53">
        <v>0</v>
      </c>
      <c r="CQ19" s="54">
        <v>0</v>
      </c>
      <c r="CR19" s="54">
        <v>0</v>
      </c>
      <c r="CS19" s="52">
        <v>0</v>
      </c>
      <c r="CT19" s="53">
        <v>0</v>
      </c>
      <c r="CU19" s="55">
        <f>IF($CU$5="2021. gada 3 mēneši",C19,IF($CU$5="2021. gada 6 mēneši",C19+AA19,IF($CU$5="2021. gada 9 mēneši",C19+AA19+AY19,IF($CU$5="2021. gada 12 mēneši",C19+AA19+AY19+BW19,"Pārbaudīt"))))</f>
        <v>19.279400000000003</v>
      </c>
      <c r="CV19" s="42">
        <f>IF($CU$5="2021. gada 3 mēneši",D19,IF($CU$5="2021. gada 6 mēneši",D19+AB19,IF($CU$5="2021. gada 9 mēneši",D19+AB19+AZ19,IF($CU$5="2021. gada 12 mēneši",D19+AB19+AZ19+BX19,"Pārbaudīt"))))</f>
        <v>0</v>
      </c>
      <c r="CW19" s="43">
        <f t="shared" ref="CW19" si="60">IFERROR((CU19/$CU$68*100),"")</f>
        <v>0.22008448758540944</v>
      </c>
      <c r="CX19" s="43">
        <f t="shared" ref="CX19" si="61">IFERROR(CV19/$CV$68*100,0)</f>
        <v>0</v>
      </c>
      <c r="CY19" s="44">
        <f t="shared" si="47"/>
        <v>39187.430000000008</v>
      </c>
      <c r="CZ19" s="47">
        <f t="shared" si="47"/>
        <v>0</v>
      </c>
      <c r="DA19" s="47">
        <f t="shared" si="47"/>
        <v>32219.32</v>
      </c>
      <c r="DB19" s="47">
        <f t="shared" si="47"/>
        <v>0</v>
      </c>
      <c r="DC19" s="47">
        <f t="shared" si="47"/>
        <v>39187.430000000008</v>
      </c>
      <c r="DD19" s="47">
        <f t="shared" si="47"/>
        <v>0</v>
      </c>
      <c r="DE19" s="47">
        <f t="shared" si="47"/>
        <v>32219.32</v>
      </c>
      <c r="DF19" s="47">
        <f t="shared" si="47"/>
        <v>0</v>
      </c>
      <c r="DG19" s="47">
        <f t="shared" si="47"/>
        <v>0</v>
      </c>
      <c r="DH19" s="47">
        <f t="shared" si="47"/>
        <v>0</v>
      </c>
      <c r="DI19" s="47">
        <f t="shared" si="47"/>
        <v>0</v>
      </c>
      <c r="DJ19" s="47">
        <f t="shared" si="47"/>
        <v>0</v>
      </c>
      <c r="DK19" s="47">
        <f t="shared" si="6"/>
        <v>2032.61</v>
      </c>
      <c r="DL19" s="47">
        <f t="shared" si="6"/>
        <v>0</v>
      </c>
      <c r="DM19" s="52">
        <f t="shared" si="48"/>
        <v>38910.61</v>
      </c>
      <c r="DN19" s="53">
        <f t="shared" si="49"/>
        <v>0</v>
      </c>
      <c r="DO19" s="59">
        <f t="shared" si="23"/>
        <v>38910.61</v>
      </c>
      <c r="DP19" s="60">
        <f>DN19</f>
        <v>0</v>
      </c>
      <c r="DQ19" s="61">
        <f>IF($CU$5="2021. gada 3 mēneši",Y19,IF($CU$5="2021. gada 6 mēneši",Y19+AW19,IF($CU$5="2021. gada 9 mēneši",Y19+AW19+BU19,IF($CU$5="2021. gada 12 mēneši",Y19+AW19+BU19+CS19,"Pārbaudīt"))))</f>
        <v>0</v>
      </c>
      <c r="DR19" s="53">
        <f t="shared" si="50"/>
        <v>0</v>
      </c>
      <c r="DS19" s="55">
        <f t="shared" si="51"/>
        <v>-19.279400000000003</v>
      </c>
      <c r="DT19" s="62">
        <f t="shared" si="4"/>
        <v>0</v>
      </c>
      <c r="DU19" s="43"/>
      <c r="DV19" s="43"/>
      <c r="DW19" s="55"/>
      <c r="DX19" s="42"/>
      <c r="DY19" s="43"/>
      <c r="DZ19" s="43"/>
      <c r="EA19" s="55"/>
      <c r="EB19" s="42"/>
      <c r="EC19" s="43"/>
      <c r="ED19" s="43"/>
      <c r="EE19" s="55"/>
      <c r="EF19" s="42"/>
      <c r="EG19" s="43"/>
      <c r="EH19" s="43"/>
      <c r="EI19" s="52">
        <f t="shared" si="52"/>
        <v>-38910.61</v>
      </c>
      <c r="EJ19" s="53">
        <f t="shared" si="13"/>
        <v>0</v>
      </c>
      <c r="EK19" s="54">
        <f t="shared" si="53"/>
        <v>-38910.61</v>
      </c>
      <c r="EL19" s="54">
        <f t="shared" si="13"/>
        <v>0</v>
      </c>
      <c r="EM19" s="52">
        <f t="shared" si="54"/>
        <v>0</v>
      </c>
      <c r="EN19" s="63">
        <f t="shared" si="13"/>
        <v>0</v>
      </c>
    </row>
    <row r="20" spans="1:144" ht="14.1" customHeight="1" x14ac:dyDescent="0.3">
      <c r="A20" s="267"/>
      <c r="B20" s="22" t="s">
        <v>37</v>
      </c>
      <c r="C20" s="23">
        <v>184.06</v>
      </c>
      <c r="D20" s="24"/>
      <c r="E20" s="25">
        <f t="shared" ref="E20:F20" si="62">SUM(E21:E22)</f>
        <v>8.5212962962962955</v>
      </c>
      <c r="F20" s="25">
        <f t="shared" si="62"/>
        <v>0</v>
      </c>
      <c r="G20" s="26">
        <v>284653.69999999995</v>
      </c>
      <c r="H20" s="27"/>
      <c r="I20" s="28">
        <v>205034.91</v>
      </c>
      <c r="J20" s="28"/>
      <c r="K20" s="29">
        <v>284653.69999999995</v>
      </c>
      <c r="L20" s="27"/>
      <c r="M20" s="28">
        <v>205034.91</v>
      </c>
      <c r="N20" s="28"/>
      <c r="O20" s="29">
        <v>0</v>
      </c>
      <c r="P20" s="27"/>
      <c r="Q20" s="28">
        <v>0</v>
      </c>
      <c r="R20" s="64"/>
      <c r="S20" s="28">
        <v>1546.53</v>
      </c>
      <c r="T20" s="28">
        <v>0</v>
      </c>
      <c r="U20" s="34">
        <v>786886.46000000008</v>
      </c>
      <c r="V20" s="35"/>
      <c r="W20" s="36">
        <v>765581.16</v>
      </c>
      <c r="X20" s="36"/>
      <c r="Y20" s="34">
        <v>21305.3</v>
      </c>
      <c r="Z20" s="35"/>
      <c r="AA20" s="23">
        <v>188.04</v>
      </c>
      <c r="AB20" s="24"/>
      <c r="AC20" s="25">
        <f t="shared" ref="AC20:AD20" si="63">SUM(AC21:AC22)</f>
        <v>8.6098909723925896</v>
      </c>
      <c r="AD20" s="25">
        <f t="shared" si="63"/>
        <v>0</v>
      </c>
      <c r="AE20" s="26">
        <v>590083.12000000011</v>
      </c>
      <c r="AF20" s="27"/>
      <c r="AG20" s="28">
        <v>301533.84999999998</v>
      </c>
      <c r="AH20" s="28"/>
      <c r="AI20" s="29">
        <v>590083.12000000011</v>
      </c>
      <c r="AJ20" s="27"/>
      <c r="AK20" s="28">
        <v>301533.84999999998</v>
      </c>
      <c r="AL20" s="28"/>
      <c r="AM20" s="29">
        <v>0</v>
      </c>
      <c r="AN20" s="27"/>
      <c r="AO20" s="28">
        <v>0</v>
      </c>
      <c r="AP20" s="65"/>
      <c r="AQ20" s="28">
        <v>3138.07</v>
      </c>
      <c r="AR20" s="28">
        <v>0</v>
      </c>
      <c r="AS20" s="34">
        <v>687315.05</v>
      </c>
      <c r="AT20" s="35"/>
      <c r="AU20" s="36">
        <v>670749.9</v>
      </c>
      <c r="AV20" s="36"/>
      <c r="AW20" s="34">
        <v>16565.150000000001</v>
      </c>
      <c r="AX20" s="35"/>
      <c r="AY20" s="23">
        <f>SUM(AY21:AY22)</f>
        <v>363.5</v>
      </c>
      <c r="AZ20" s="24"/>
      <c r="BA20" s="25">
        <f t="shared" ref="BA20" si="64">SUM(BA21:BA22)</f>
        <v>16.462836818906812</v>
      </c>
      <c r="BB20" s="25"/>
      <c r="BC20" s="26">
        <v>488281.79</v>
      </c>
      <c r="BD20" s="27"/>
      <c r="BE20" s="28">
        <v>359033.59999999998</v>
      </c>
      <c r="BF20" s="28"/>
      <c r="BG20" s="29">
        <v>448383.79</v>
      </c>
      <c r="BH20" s="27"/>
      <c r="BI20" s="28">
        <v>329696.60094727285</v>
      </c>
      <c r="BJ20" s="28">
        <v>0</v>
      </c>
      <c r="BK20" s="29">
        <v>39898</v>
      </c>
      <c r="BL20" s="27"/>
      <c r="BM20" s="28">
        <v>29336.999052727188</v>
      </c>
      <c r="BN20" s="65"/>
      <c r="BO20" s="28">
        <v>1343.28</v>
      </c>
      <c r="BP20" s="28"/>
      <c r="BQ20" s="34">
        <v>466765.57999999996</v>
      </c>
      <c r="BR20" s="35">
        <v>0</v>
      </c>
      <c r="BS20" s="36">
        <v>426867.57999999996</v>
      </c>
      <c r="BT20" s="36">
        <v>0</v>
      </c>
      <c r="BU20" s="34">
        <v>39898</v>
      </c>
      <c r="BV20" s="35">
        <v>0</v>
      </c>
      <c r="BW20" s="23">
        <v>144.64999999999998</v>
      </c>
      <c r="BX20" s="24"/>
      <c r="BY20" s="25">
        <v>6.5511898620833655</v>
      </c>
      <c r="BZ20" s="25"/>
      <c r="CA20" s="26">
        <v>450082.5625</v>
      </c>
      <c r="CB20" s="27"/>
      <c r="CC20" s="28">
        <v>330945.7</v>
      </c>
      <c r="CD20" s="28"/>
      <c r="CE20" s="29">
        <v>425083.11249999993</v>
      </c>
      <c r="CF20" s="27"/>
      <c r="CG20" s="28">
        <v>312563.60473542346</v>
      </c>
      <c r="CH20" s="28"/>
      <c r="CI20" s="29">
        <v>24999.45</v>
      </c>
      <c r="CJ20" s="27"/>
      <c r="CK20" s="28">
        <v>18382.095264576579</v>
      </c>
      <c r="CL20" s="65"/>
      <c r="CM20" s="28">
        <v>3111.53</v>
      </c>
      <c r="CN20" s="28"/>
      <c r="CO20" s="34">
        <v>450236.08999999997</v>
      </c>
      <c r="CP20" s="35">
        <v>0</v>
      </c>
      <c r="CQ20" s="36">
        <v>425236.64</v>
      </c>
      <c r="CR20" s="36">
        <v>0</v>
      </c>
      <c r="CS20" s="34">
        <v>24999.45</v>
      </c>
      <c r="CT20" s="35">
        <v>0</v>
      </c>
      <c r="CU20" s="23">
        <f>SUM(CU21:CU22)</f>
        <v>880.24999999999989</v>
      </c>
      <c r="CV20" s="24">
        <f>SUM(CV21:CV22)</f>
        <v>0</v>
      </c>
      <c r="CW20" s="25">
        <f t="shared" ref="CW20:DM20" si="65">SUM(CW21:CW22)</f>
        <v>10.048517870999879</v>
      </c>
      <c r="CX20" s="25">
        <f t="shared" si="65"/>
        <v>0</v>
      </c>
      <c r="CY20" s="26">
        <f t="shared" si="65"/>
        <v>1813101.1724999999</v>
      </c>
      <c r="CZ20" s="28">
        <f>SUM(CZ21:CZ22)</f>
        <v>0</v>
      </c>
      <c r="DA20" s="28">
        <f t="shared" si="65"/>
        <v>1196548.06</v>
      </c>
      <c r="DB20" s="28">
        <f>SUM(DB21:DB22)</f>
        <v>0</v>
      </c>
      <c r="DC20" s="28">
        <f t="shared" si="65"/>
        <v>1748203.7224999999</v>
      </c>
      <c r="DD20" s="28">
        <f>SUM(DD21:DD22)</f>
        <v>0</v>
      </c>
      <c r="DE20" s="28">
        <f t="shared" si="65"/>
        <v>1148828.9656826961</v>
      </c>
      <c r="DF20" s="28">
        <f>SUM(DF21:DF22)</f>
        <v>0</v>
      </c>
      <c r="DG20" s="28">
        <f t="shared" si="65"/>
        <v>64897.45</v>
      </c>
      <c r="DH20" s="28">
        <f>SUM(DH21:DH22)</f>
        <v>0</v>
      </c>
      <c r="DI20" s="28">
        <f t="shared" si="65"/>
        <v>47719.094317303767</v>
      </c>
      <c r="DJ20" s="28">
        <f>SUM(DJ21:DJ22)</f>
        <v>0</v>
      </c>
      <c r="DK20" s="28">
        <f t="shared" si="6"/>
        <v>2059.7600000000002</v>
      </c>
      <c r="DL20" s="28">
        <f t="shared" si="6"/>
        <v>0</v>
      </c>
      <c r="DM20" s="34">
        <f t="shared" si="65"/>
        <v>2391203.1800000002</v>
      </c>
      <c r="DN20" s="35">
        <f>SUM(DN21:DN22)</f>
        <v>0</v>
      </c>
      <c r="DO20" s="36">
        <f t="shared" si="23"/>
        <v>2288435.2800000003</v>
      </c>
      <c r="DP20" s="38">
        <f>SUM(DP21:DP22)</f>
        <v>0</v>
      </c>
      <c r="DQ20" s="35">
        <f>SUM(DQ21:DQ22)</f>
        <v>102767.9</v>
      </c>
      <c r="DR20" s="35">
        <f>SUM(DR21:DR22)</f>
        <v>0</v>
      </c>
      <c r="DS20" s="23">
        <f>SUM(DS21:DS22)</f>
        <v>-880.24999999999989</v>
      </c>
      <c r="DT20" s="66">
        <f t="shared" si="4"/>
        <v>0</v>
      </c>
      <c r="DU20" s="25"/>
      <c r="DV20" s="25"/>
      <c r="DW20" s="23"/>
      <c r="DX20" s="24"/>
      <c r="DY20" s="25"/>
      <c r="DZ20" s="25"/>
      <c r="EA20" s="23"/>
      <c r="EB20" s="24"/>
      <c r="EC20" s="25"/>
      <c r="ED20" s="25"/>
      <c r="EE20" s="23"/>
      <c r="EF20" s="24"/>
      <c r="EG20" s="25"/>
      <c r="EH20" s="25"/>
      <c r="EI20" s="34">
        <f>SUM(EI21:EI22)</f>
        <v>-2391203.1800000002</v>
      </c>
      <c r="EJ20" s="35">
        <f t="shared" si="13"/>
        <v>0</v>
      </c>
      <c r="EK20" s="36">
        <f>SUM(EK21:EK22)</f>
        <v>-2288435.2800000003</v>
      </c>
      <c r="EL20" s="36">
        <f t="shared" si="13"/>
        <v>0</v>
      </c>
      <c r="EM20" s="34">
        <f>SUM(EM21:EM22)</f>
        <v>-102767.9</v>
      </c>
      <c r="EN20" s="40">
        <f t="shared" si="13"/>
        <v>0</v>
      </c>
    </row>
    <row r="21" spans="1:144" ht="14.1" customHeight="1" x14ac:dyDescent="0.3">
      <c r="A21" s="267"/>
      <c r="B21" s="41" t="s">
        <v>33</v>
      </c>
      <c r="C21" s="42">
        <v>41.36</v>
      </c>
      <c r="D21" s="42"/>
      <c r="E21" s="43">
        <f t="shared" ref="E21" si="66">IFERROR((C21/$C$67*100),"")</f>
        <v>1.9148148148148147</v>
      </c>
      <c r="F21" s="43">
        <f t="shared" ref="F21" si="67">IFERROR(D21/$D$67*100,0)</f>
        <v>0</v>
      </c>
      <c r="G21" s="44">
        <v>82878.859999999957</v>
      </c>
      <c r="H21" s="45"/>
      <c r="I21" s="46">
        <v>76572.2</v>
      </c>
      <c r="J21" s="47"/>
      <c r="K21" s="48">
        <v>82878.859999999957</v>
      </c>
      <c r="L21" s="45"/>
      <c r="M21" s="47">
        <v>76572.2</v>
      </c>
      <c r="N21" s="47"/>
      <c r="O21" s="48">
        <v>0</v>
      </c>
      <c r="P21" s="49"/>
      <c r="Q21" s="50">
        <v>0</v>
      </c>
      <c r="R21" s="51"/>
      <c r="S21" s="47">
        <v>2003.84</v>
      </c>
      <c r="T21" s="47">
        <v>0</v>
      </c>
      <c r="U21" s="52">
        <v>76667.600000000006</v>
      </c>
      <c r="V21" s="53"/>
      <c r="W21" s="54">
        <v>76667.600000000006</v>
      </c>
      <c r="X21" s="54"/>
      <c r="Y21" s="52">
        <v>0</v>
      </c>
      <c r="Z21" s="53"/>
      <c r="AA21" s="55">
        <v>38.179699999999997</v>
      </c>
      <c r="AB21" s="42"/>
      <c r="AC21" s="43">
        <f t="shared" ref="AC21" si="68">IFERROR((AA21/$AA$67*100),"")</f>
        <v>1.7481546818610489</v>
      </c>
      <c r="AD21" s="43">
        <f t="shared" ref="AD21" si="69">IFERROR(AB21/$AB$67*100,0)</f>
        <v>0</v>
      </c>
      <c r="AE21" s="44">
        <v>86798.05</v>
      </c>
      <c r="AF21" s="49"/>
      <c r="AG21" s="46">
        <v>61784.95</v>
      </c>
      <c r="AH21" s="56"/>
      <c r="AI21" s="48">
        <v>86798.05</v>
      </c>
      <c r="AJ21" s="45"/>
      <c r="AK21" s="47">
        <v>61784.95</v>
      </c>
      <c r="AL21" s="47"/>
      <c r="AM21" s="57">
        <v>0</v>
      </c>
      <c r="AN21" s="49"/>
      <c r="AO21" s="56">
        <v>0</v>
      </c>
      <c r="AP21" s="58"/>
      <c r="AQ21" s="47">
        <v>2273.41</v>
      </c>
      <c r="AR21" s="47">
        <v>0</v>
      </c>
      <c r="AS21" s="52">
        <v>82738.41</v>
      </c>
      <c r="AT21" s="53"/>
      <c r="AU21" s="54">
        <v>82738.41</v>
      </c>
      <c r="AV21" s="54"/>
      <c r="AW21" s="52">
        <v>0</v>
      </c>
      <c r="AX21" s="53"/>
      <c r="AY21" s="55">
        <f>'[1]Pielikums nr.1'!AY24</f>
        <v>29.8</v>
      </c>
      <c r="AZ21" s="42"/>
      <c r="BA21" s="43">
        <f t="shared" ref="BA21" si="70">IFERROR((AY21/$AY$67*100),"")</f>
        <v>1.3496399977690052</v>
      </c>
      <c r="BB21" s="43"/>
      <c r="BC21" s="44">
        <v>90993.93</v>
      </c>
      <c r="BD21" s="49"/>
      <c r="BE21" s="46">
        <v>66907.839999999997</v>
      </c>
      <c r="BF21" s="56"/>
      <c r="BG21" s="48">
        <v>90993.93</v>
      </c>
      <c r="BH21" s="45"/>
      <c r="BI21" s="47">
        <v>66907.839999999997</v>
      </c>
      <c r="BJ21" s="47">
        <v>0</v>
      </c>
      <c r="BK21" s="57">
        <v>0</v>
      </c>
      <c r="BL21" s="49"/>
      <c r="BM21" s="47">
        <v>0</v>
      </c>
      <c r="BN21" s="58"/>
      <c r="BO21" s="47">
        <v>3053.49</v>
      </c>
      <c r="BP21" s="47"/>
      <c r="BQ21" s="52">
        <v>87993.04</v>
      </c>
      <c r="BR21" s="53">
        <v>0</v>
      </c>
      <c r="BS21" s="54">
        <v>87993.04</v>
      </c>
      <c r="BT21" s="54">
        <v>0</v>
      </c>
      <c r="BU21" s="52">
        <v>0</v>
      </c>
      <c r="BV21" s="53">
        <v>0</v>
      </c>
      <c r="BW21" s="55">
        <v>34.733333333333334</v>
      </c>
      <c r="BX21" s="42"/>
      <c r="BY21" s="43">
        <v>1.5730703329701383</v>
      </c>
      <c r="BZ21" s="43"/>
      <c r="CA21" s="44">
        <v>106696.85</v>
      </c>
      <c r="CB21" s="49"/>
      <c r="CC21" s="46">
        <v>78454.19</v>
      </c>
      <c r="CD21" s="56"/>
      <c r="CE21" s="48">
        <v>106696.85</v>
      </c>
      <c r="CF21" s="45"/>
      <c r="CG21" s="47">
        <v>78454.19</v>
      </c>
      <c r="CH21" s="47"/>
      <c r="CI21" s="57">
        <v>0</v>
      </c>
      <c r="CJ21" s="49"/>
      <c r="CK21" s="47">
        <v>0</v>
      </c>
      <c r="CL21" s="58"/>
      <c r="CM21" s="47">
        <v>3071.89</v>
      </c>
      <c r="CN21" s="47"/>
      <c r="CO21" s="52">
        <v>101384.84</v>
      </c>
      <c r="CP21" s="53">
        <v>0</v>
      </c>
      <c r="CQ21" s="54">
        <v>101384.84</v>
      </c>
      <c r="CR21" s="54">
        <v>0</v>
      </c>
      <c r="CS21" s="52">
        <v>0</v>
      </c>
      <c r="CT21" s="53">
        <v>0</v>
      </c>
      <c r="CU21" s="55">
        <f>IF($CU$5="2021. gada 3 mēneši",C21,IF($CU$5="2021. gada 6 mēneši",C21+AA21,IF($CU$5="2021. gada 9 mēneši",C21+AA21+AY21,IF($CU$5="2021. gada 12 mēneši",C21+AA21+AY21+BW21,"Pārbaudīt"))))</f>
        <v>144.07303333333334</v>
      </c>
      <c r="CV21" s="42">
        <f>IF($CU$5="2021. gada 3 mēneši",D21,IF($CU$5="2021. gada 6 mēneši",D21+AB21,IF($CU$5="2021. gada 9 mēneši",D21+AB21+AZ21,IF($CU$5="2021. gada 12 mēneši",D21+AB21+AZ21+BX21,"Pārbaudīt"))))</f>
        <v>0</v>
      </c>
      <c r="CW21" s="43">
        <f t="shared" ref="CW21" si="71">IFERROR((CU21/$CU$67*100),"")</f>
        <v>1.6446707346255973</v>
      </c>
      <c r="CX21" s="43">
        <f t="shared" ref="CX21" si="72">IFERROR(CV21/$CV$67*100,0)</f>
        <v>0</v>
      </c>
      <c r="CY21" s="44">
        <f t="shared" ref="CY21:DJ22" si="73">IF($CU$5="2021. gada 3 mēneši",G21,IF($CU$5="2021. gada 6 mēneši",G21+AE21,IF($CU$5="2021. gada 9 mēneši",G21+AE21+BC21,IF($CU$5="2021. gada 12 mēneši",G21+AE21+BC21+CA21,"Pārbaudīt"))))</f>
        <v>367367.68999999994</v>
      </c>
      <c r="CZ21" s="46">
        <f t="shared" si="73"/>
        <v>0</v>
      </c>
      <c r="DA21" s="46">
        <f t="shared" si="73"/>
        <v>283719.18</v>
      </c>
      <c r="DB21" s="46">
        <f t="shared" si="73"/>
        <v>0</v>
      </c>
      <c r="DC21" s="46">
        <f t="shared" si="73"/>
        <v>367367.68999999994</v>
      </c>
      <c r="DD21" s="46">
        <f t="shared" si="73"/>
        <v>0</v>
      </c>
      <c r="DE21" s="46">
        <f t="shared" si="73"/>
        <v>283719.18</v>
      </c>
      <c r="DF21" s="46">
        <f t="shared" si="73"/>
        <v>0</v>
      </c>
      <c r="DG21" s="46">
        <f t="shared" si="73"/>
        <v>0</v>
      </c>
      <c r="DH21" s="46">
        <f t="shared" si="73"/>
        <v>0</v>
      </c>
      <c r="DI21" s="46">
        <f t="shared" si="73"/>
        <v>0</v>
      </c>
      <c r="DJ21" s="46">
        <f t="shared" si="73"/>
        <v>0</v>
      </c>
      <c r="DK21" s="47">
        <f t="shared" si="6"/>
        <v>2549.87</v>
      </c>
      <c r="DL21" s="47">
        <f t="shared" si="6"/>
        <v>0</v>
      </c>
      <c r="DM21" s="52">
        <f t="shared" ref="DM21:DM22" si="74">DO21+DQ21</f>
        <v>348783.89</v>
      </c>
      <c r="DN21" s="53">
        <f t="shared" ref="DN21:DN22" si="75">IF($CU$5="2021. gada 3 mēneši",V21,IF($CU$5="2021. gada 6 mēneši",V21+AT21,IF($CU$5="2021. gada 9 mēneši",V21+AT21+BR21,IF($CU$5="2021. gada 12 mēneši",V21+AT21+BR21+CP21,"Pārbaudīt"))))</f>
        <v>0</v>
      </c>
      <c r="DO21" s="59">
        <f t="shared" si="23"/>
        <v>348783.89</v>
      </c>
      <c r="DP21" s="60">
        <f>DN21</f>
        <v>0</v>
      </c>
      <c r="DQ21" s="61">
        <f>IF($CU$5="2021. gada 3 mēneši",Y21,IF($CU$5="2021. gada 6 mēneši",Y21+AW21,IF($CU$5="2021. gada 9 mēneši",Y21+AW21+BU21,IF($CU$5="2021. gada 12 mēneši",Y21+AW21+BU21+CS21,"Pārbaudīt"))))</f>
        <v>0</v>
      </c>
      <c r="DR21" s="53">
        <f t="shared" ref="DR21:DR22" si="76">IF($CU$5="2021. gada 3 mēneši",Z21,IF($CU$5="2021. gada 6 mēneši",Z21+AX21,IF($CU$5="2021. gada 9 mēneši",Z21+AX21+BV21,IF($CU$5="2021. gada 12 mēneši",Z21+AX21+BV21+CT21,"Pārbaudīt"))))</f>
        <v>0</v>
      </c>
      <c r="DS21" s="55">
        <f t="shared" ref="DS21:DS22" si="77">CV21-CU21</f>
        <v>-144.07303333333334</v>
      </c>
      <c r="DT21" s="62">
        <f t="shared" si="4"/>
        <v>0</v>
      </c>
      <c r="DU21" s="43"/>
      <c r="DV21" s="43"/>
      <c r="DW21" s="55"/>
      <c r="DX21" s="42"/>
      <c r="DY21" s="43"/>
      <c r="DZ21" s="43"/>
      <c r="EA21" s="55"/>
      <c r="EB21" s="42"/>
      <c r="EC21" s="43"/>
      <c r="ED21" s="43"/>
      <c r="EE21" s="55"/>
      <c r="EF21" s="42"/>
      <c r="EG21" s="43"/>
      <c r="EH21" s="43"/>
      <c r="EI21" s="52">
        <f t="shared" ref="EI21:EI22" si="78">DN21-DM21</f>
        <v>-348783.89</v>
      </c>
      <c r="EJ21" s="53">
        <f t="shared" si="13"/>
        <v>0</v>
      </c>
      <c r="EK21" s="54">
        <f t="shared" ref="EK21:EK22" si="79">DP21-DO21</f>
        <v>-348783.89</v>
      </c>
      <c r="EL21" s="54">
        <f t="shared" si="13"/>
        <v>0</v>
      </c>
      <c r="EM21" s="52">
        <f t="shared" ref="EM21:EM22" si="80">DR21-DQ21</f>
        <v>0</v>
      </c>
      <c r="EN21" s="63">
        <f t="shared" si="13"/>
        <v>0</v>
      </c>
    </row>
    <row r="22" spans="1:144" ht="14.1" customHeight="1" x14ac:dyDescent="0.3">
      <c r="A22" s="267"/>
      <c r="B22" s="41" t="s">
        <v>34</v>
      </c>
      <c r="C22" s="42">
        <v>142.69999999999999</v>
      </c>
      <c r="D22" s="42"/>
      <c r="E22" s="43">
        <f t="shared" ref="E22" si="81">IFERROR((C22/$C$68*100),"")</f>
        <v>6.606481481481481</v>
      </c>
      <c r="F22" s="43">
        <f t="shared" ref="F22" si="82">IFERROR(D22/$D$68*100,0)</f>
        <v>0</v>
      </c>
      <c r="G22" s="44">
        <v>201774.84000000003</v>
      </c>
      <c r="H22" s="45"/>
      <c r="I22" s="47">
        <v>128462.71</v>
      </c>
      <c r="J22" s="47"/>
      <c r="K22" s="48">
        <v>201774.84000000003</v>
      </c>
      <c r="L22" s="49"/>
      <c r="M22" s="47">
        <v>128462.71</v>
      </c>
      <c r="N22" s="56"/>
      <c r="O22" s="48">
        <v>0</v>
      </c>
      <c r="P22" s="49"/>
      <c r="Q22" s="50">
        <v>0</v>
      </c>
      <c r="R22" s="51"/>
      <c r="S22" s="47">
        <v>1413.98</v>
      </c>
      <c r="T22" s="47">
        <v>0</v>
      </c>
      <c r="U22" s="52">
        <v>710218.8600000001</v>
      </c>
      <c r="V22" s="53"/>
      <c r="W22" s="54">
        <v>688913.56</v>
      </c>
      <c r="X22" s="54"/>
      <c r="Y22" s="52">
        <v>21305.3</v>
      </c>
      <c r="Z22" s="53"/>
      <c r="AA22" s="55">
        <v>149.8603</v>
      </c>
      <c r="AB22" s="42"/>
      <c r="AC22" s="43">
        <f t="shared" ref="AC22" si="83">IFERROR((AA22/$AA$68*100),"")</f>
        <v>6.8617362905315407</v>
      </c>
      <c r="AD22" s="43">
        <f t="shared" ref="AD22" si="84">IFERROR(AB22/$AB$68*100,0)</f>
        <v>0</v>
      </c>
      <c r="AE22" s="44">
        <v>503285.07000000007</v>
      </c>
      <c r="AF22" s="49"/>
      <c r="AG22" s="47">
        <v>239748.9</v>
      </c>
      <c r="AH22" s="56"/>
      <c r="AI22" s="48">
        <v>503285.07000000007</v>
      </c>
      <c r="AJ22" s="49"/>
      <c r="AK22" s="47">
        <v>239748.9</v>
      </c>
      <c r="AL22" s="56"/>
      <c r="AM22" s="48">
        <v>0</v>
      </c>
      <c r="AN22" s="49"/>
      <c r="AO22" s="47">
        <v>0</v>
      </c>
      <c r="AP22" s="58"/>
      <c r="AQ22" s="47">
        <v>3358.36</v>
      </c>
      <c r="AR22" s="47">
        <v>0</v>
      </c>
      <c r="AS22" s="52">
        <v>604576.64</v>
      </c>
      <c r="AT22" s="53"/>
      <c r="AU22" s="54">
        <v>588011.49</v>
      </c>
      <c r="AV22" s="54"/>
      <c r="AW22" s="52">
        <v>16565.150000000001</v>
      </c>
      <c r="AX22" s="53"/>
      <c r="AY22" s="55">
        <f>'[1]Pielikums nr.1'!AY25</f>
        <v>333.7</v>
      </c>
      <c r="AZ22" s="42"/>
      <c r="BA22" s="43">
        <f t="shared" ref="BA22" si="85">IFERROR((AY22/$AY$68*100),"")</f>
        <v>15.113196821137805</v>
      </c>
      <c r="BB22" s="43"/>
      <c r="BC22" s="44">
        <v>397287.86</v>
      </c>
      <c r="BD22" s="49"/>
      <c r="BE22" s="47">
        <v>292125.76</v>
      </c>
      <c r="BF22" s="56"/>
      <c r="BG22" s="48">
        <v>357389.86</v>
      </c>
      <c r="BH22" s="49"/>
      <c r="BI22" s="47">
        <v>262788.76094727282</v>
      </c>
      <c r="BJ22" s="56">
        <v>0</v>
      </c>
      <c r="BK22" s="48">
        <v>39898</v>
      </c>
      <c r="BL22" s="49"/>
      <c r="BM22" s="47">
        <v>29336.999052727188</v>
      </c>
      <c r="BN22" s="58"/>
      <c r="BO22" s="47">
        <v>1190.55</v>
      </c>
      <c r="BP22" s="47"/>
      <c r="BQ22" s="52">
        <v>378772.54</v>
      </c>
      <c r="BR22" s="53">
        <v>0</v>
      </c>
      <c r="BS22" s="54">
        <v>338874.54</v>
      </c>
      <c r="BT22" s="54">
        <v>0</v>
      </c>
      <c r="BU22" s="52">
        <v>39898</v>
      </c>
      <c r="BV22" s="53">
        <v>0</v>
      </c>
      <c r="BW22" s="55">
        <v>109.91666666666666</v>
      </c>
      <c r="BX22" s="42"/>
      <c r="BY22" s="43">
        <v>4.9781195291132274</v>
      </c>
      <c r="BZ22" s="43"/>
      <c r="CA22" s="44">
        <v>343385.71249999997</v>
      </c>
      <c r="CB22" s="49"/>
      <c r="CC22" s="47">
        <v>252491.51</v>
      </c>
      <c r="CD22" s="56"/>
      <c r="CE22" s="48">
        <v>318386.26249999995</v>
      </c>
      <c r="CF22" s="49"/>
      <c r="CG22" s="47">
        <v>234109.41473542343</v>
      </c>
      <c r="CH22" s="56"/>
      <c r="CI22" s="48">
        <v>24999.45</v>
      </c>
      <c r="CJ22" s="49"/>
      <c r="CK22" s="47">
        <v>18382.095264576579</v>
      </c>
      <c r="CL22" s="58"/>
      <c r="CM22" s="47">
        <v>3124.06</v>
      </c>
      <c r="CN22" s="47"/>
      <c r="CO22" s="52">
        <v>348851.25</v>
      </c>
      <c r="CP22" s="53">
        <v>0</v>
      </c>
      <c r="CQ22" s="54">
        <v>323851.8</v>
      </c>
      <c r="CR22" s="54">
        <v>0</v>
      </c>
      <c r="CS22" s="52">
        <v>24999.45</v>
      </c>
      <c r="CT22" s="53">
        <v>0</v>
      </c>
      <c r="CU22" s="55">
        <f>IF($CU$5="2021. gada 3 mēneši",C22,IF($CU$5="2021. gada 6 mēneši",C22+AA22,IF($CU$5="2021. gada 9 mēneši",C22+AA22+AY22,IF($CU$5="2021. gada 12 mēneši",C22+AA22+AY22+BW22,"Pārbaudīt"))))</f>
        <v>736.17696666666654</v>
      </c>
      <c r="CV22" s="42">
        <f>IF($CU$5="2021. gada 3 mēneši",D22,IF($CU$5="2021. gada 6 mēneši",D22+AB22,IF($CU$5="2021. gada 9 mēneši",D22+AB22+AZ22,IF($CU$5="2021. gada 12 mēneši",D22+AB22+AZ22+BX22,"Pārbaudīt"))))</f>
        <v>0</v>
      </c>
      <c r="CW22" s="43">
        <f t="shared" ref="CW22" si="86">IFERROR((CU22/$CU$68*100),"")</f>
        <v>8.4038471363742815</v>
      </c>
      <c r="CX22" s="43">
        <f t="shared" ref="CX22" si="87">IFERROR(CV22/$CV$68*100,0)</f>
        <v>0</v>
      </c>
      <c r="CY22" s="44">
        <f t="shared" si="73"/>
        <v>1445733.4824999999</v>
      </c>
      <c r="CZ22" s="47">
        <f t="shared" si="73"/>
        <v>0</v>
      </c>
      <c r="DA22" s="47">
        <f t="shared" si="73"/>
        <v>912828.88</v>
      </c>
      <c r="DB22" s="47">
        <f t="shared" si="73"/>
        <v>0</v>
      </c>
      <c r="DC22" s="47">
        <f t="shared" si="73"/>
        <v>1380836.0325</v>
      </c>
      <c r="DD22" s="47">
        <f t="shared" si="73"/>
        <v>0</v>
      </c>
      <c r="DE22" s="47">
        <f t="shared" si="73"/>
        <v>865109.78568269615</v>
      </c>
      <c r="DF22" s="47">
        <f t="shared" si="73"/>
        <v>0</v>
      </c>
      <c r="DG22" s="47">
        <f t="shared" si="73"/>
        <v>64897.45</v>
      </c>
      <c r="DH22" s="47">
        <f t="shared" si="73"/>
        <v>0</v>
      </c>
      <c r="DI22" s="47">
        <f t="shared" si="73"/>
        <v>47719.094317303767</v>
      </c>
      <c r="DJ22" s="47">
        <f t="shared" si="73"/>
        <v>0</v>
      </c>
      <c r="DK22" s="47">
        <f t="shared" si="6"/>
        <v>1963.84</v>
      </c>
      <c r="DL22" s="47">
        <f t="shared" si="6"/>
        <v>0</v>
      </c>
      <c r="DM22" s="52">
        <f t="shared" si="74"/>
        <v>2042419.29</v>
      </c>
      <c r="DN22" s="53">
        <f t="shared" si="75"/>
        <v>0</v>
      </c>
      <c r="DO22" s="59">
        <f t="shared" si="23"/>
        <v>1939651.3900000001</v>
      </c>
      <c r="DP22" s="60">
        <f>DN22</f>
        <v>0</v>
      </c>
      <c r="DQ22" s="61">
        <f>IF($CU$5="2021. gada 3 mēneši",Y22,IF($CU$5="2021. gada 6 mēneši",Y22+AW22,IF($CU$5="2021. gada 9 mēneši",Y22+AW22+BU22,IF($CU$5="2021. gada 12 mēneši",Y22+AW22+BU22+CS22,"Pārbaudīt"))))</f>
        <v>102767.9</v>
      </c>
      <c r="DR22" s="53">
        <f t="shared" si="76"/>
        <v>0</v>
      </c>
      <c r="DS22" s="55">
        <f t="shared" si="77"/>
        <v>-736.17696666666654</v>
      </c>
      <c r="DT22" s="62">
        <f t="shared" si="4"/>
        <v>0</v>
      </c>
      <c r="DU22" s="43"/>
      <c r="DV22" s="43"/>
      <c r="DW22" s="55"/>
      <c r="DX22" s="42"/>
      <c r="DY22" s="43"/>
      <c r="DZ22" s="43"/>
      <c r="EA22" s="55"/>
      <c r="EB22" s="42"/>
      <c r="EC22" s="43"/>
      <c r="ED22" s="43"/>
      <c r="EE22" s="55"/>
      <c r="EF22" s="42"/>
      <c r="EG22" s="43"/>
      <c r="EH22" s="43"/>
      <c r="EI22" s="52">
        <f t="shared" si="78"/>
        <v>-2042419.29</v>
      </c>
      <c r="EJ22" s="53">
        <f t="shared" si="13"/>
        <v>0</v>
      </c>
      <c r="EK22" s="54">
        <f t="shared" si="79"/>
        <v>-1939651.3900000001</v>
      </c>
      <c r="EL22" s="54">
        <f t="shared" si="13"/>
        <v>0</v>
      </c>
      <c r="EM22" s="52">
        <f t="shared" si="80"/>
        <v>-102767.9</v>
      </c>
      <c r="EN22" s="63">
        <f t="shared" si="13"/>
        <v>0</v>
      </c>
    </row>
    <row r="23" spans="1:144" ht="14.1" customHeight="1" x14ac:dyDescent="0.3">
      <c r="A23" s="267"/>
      <c r="B23" s="22" t="s">
        <v>38</v>
      </c>
      <c r="C23" s="23">
        <v>30.84</v>
      </c>
      <c r="D23" s="24"/>
      <c r="E23" s="25">
        <f t="shared" ref="E23:F23" si="88">SUM(E24:E25)</f>
        <v>1.4277777777777778</v>
      </c>
      <c r="F23" s="25">
        <f t="shared" si="88"/>
        <v>0</v>
      </c>
      <c r="G23" s="26">
        <v>26039.410000000011</v>
      </c>
      <c r="H23" s="27"/>
      <c r="I23" s="28">
        <v>26804.41</v>
      </c>
      <c r="J23" s="28"/>
      <c r="K23" s="29">
        <v>26039.410000000011</v>
      </c>
      <c r="L23" s="27"/>
      <c r="M23" s="28">
        <v>26804.41</v>
      </c>
      <c r="N23" s="28"/>
      <c r="O23" s="29">
        <v>0</v>
      </c>
      <c r="P23" s="27"/>
      <c r="Q23" s="28">
        <v>0</v>
      </c>
      <c r="R23" s="64"/>
      <c r="S23" s="28">
        <v>844.34</v>
      </c>
      <c r="T23" s="28">
        <v>0</v>
      </c>
      <c r="U23" s="34">
        <v>251977.7</v>
      </c>
      <c r="V23" s="35"/>
      <c r="W23" s="36">
        <v>251977.7</v>
      </c>
      <c r="X23" s="36"/>
      <c r="Y23" s="34">
        <v>0</v>
      </c>
      <c r="Z23" s="35"/>
      <c r="AA23" s="23">
        <v>17.301000000000002</v>
      </c>
      <c r="AB23" s="24"/>
      <c r="AC23" s="25">
        <f t="shared" ref="AC23:AD23" si="89">SUM(AC24:AC25)</f>
        <v>0.79217029339879608</v>
      </c>
      <c r="AD23" s="25">
        <f t="shared" si="89"/>
        <v>0</v>
      </c>
      <c r="AE23" s="26">
        <v>152792.34</v>
      </c>
      <c r="AF23" s="27"/>
      <c r="AG23" s="28">
        <v>66450.399999999994</v>
      </c>
      <c r="AH23" s="28"/>
      <c r="AI23" s="29">
        <v>152792.34</v>
      </c>
      <c r="AJ23" s="27"/>
      <c r="AK23" s="28">
        <v>66450.399999999994</v>
      </c>
      <c r="AL23" s="28"/>
      <c r="AM23" s="29">
        <v>0</v>
      </c>
      <c r="AN23" s="27"/>
      <c r="AO23" s="28">
        <v>0</v>
      </c>
      <c r="AP23" s="65"/>
      <c r="AQ23" s="28">
        <v>8831.42</v>
      </c>
      <c r="AR23" s="28">
        <v>0</v>
      </c>
      <c r="AS23" s="34">
        <v>207729.32999999996</v>
      </c>
      <c r="AT23" s="35"/>
      <c r="AU23" s="36">
        <v>207729.32999999996</v>
      </c>
      <c r="AV23" s="36"/>
      <c r="AW23" s="34">
        <v>0</v>
      </c>
      <c r="AX23" s="35"/>
      <c r="AY23" s="23">
        <f>SUM(AY24:AY25)</f>
        <v>9.1666666666666661</v>
      </c>
      <c r="AZ23" s="24"/>
      <c r="BA23" s="25">
        <f t="shared" ref="BA23" si="90">SUM(BA24:BA25)</f>
        <v>0.41515771743453739</v>
      </c>
      <c r="BB23" s="25"/>
      <c r="BC23" s="26">
        <v>45863.54</v>
      </c>
      <c r="BD23" s="27"/>
      <c r="BE23" s="28">
        <v>33723.46</v>
      </c>
      <c r="BF23" s="28"/>
      <c r="BG23" s="29">
        <v>45863.54</v>
      </c>
      <c r="BH23" s="27"/>
      <c r="BI23" s="28">
        <v>33723.46</v>
      </c>
      <c r="BJ23" s="28">
        <v>0</v>
      </c>
      <c r="BK23" s="29">
        <v>0</v>
      </c>
      <c r="BL23" s="27"/>
      <c r="BM23" s="28">
        <v>0</v>
      </c>
      <c r="BN23" s="65"/>
      <c r="BO23" s="28">
        <v>5003.3</v>
      </c>
      <c r="BP23" s="28"/>
      <c r="BQ23" s="34">
        <v>40976.13373161765</v>
      </c>
      <c r="BR23" s="35">
        <v>0</v>
      </c>
      <c r="BS23" s="36">
        <v>40976.13373161765</v>
      </c>
      <c r="BT23" s="36">
        <v>0</v>
      </c>
      <c r="BU23" s="34">
        <v>0</v>
      </c>
      <c r="BV23" s="35">
        <v>0</v>
      </c>
      <c r="BW23" s="23">
        <v>52.3</v>
      </c>
      <c r="BX23" s="24"/>
      <c r="BY23" s="25">
        <v>2.3686634860174154</v>
      </c>
      <c r="BZ23" s="25"/>
      <c r="CA23" s="26">
        <v>237764.36646694611</v>
      </c>
      <c r="CB23" s="27"/>
      <c r="CC23" s="28">
        <v>174828.14</v>
      </c>
      <c r="CD23" s="28"/>
      <c r="CE23" s="29">
        <v>237764.36646694611</v>
      </c>
      <c r="CF23" s="27"/>
      <c r="CG23" s="28">
        <v>174828.14</v>
      </c>
      <c r="CH23" s="28"/>
      <c r="CI23" s="29">
        <v>0</v>
      </c>
      <c r="CJ23" s="27"/>
      <c r="CK23" s="28">
        <v>0</v>
      </c>
      <c r="CL23" s="65"/>
      <c r="CM23" s="28">
        <v>4546.16</v>
      </c>
      <c r="CN23" s="28"/>
      <c r="CO23" s="34">
        <v>234366.89626838238</v>
      </c>
      <c r="CP23" s="35">
        <v>0</v>
      </c>
      <c r="CQ23" s="36">
        <v>234366.89626838238</v>
      </c>
      <c r="CR23" s="36">
        <v>0</v>
      </c>
      <c r="CS23" s="34">
        <v>0</v>
      </c>
      <c r="CT23" s="35">
        <v>0</v>
      </c>
      <c r="CU23" s="23">
        <f t="shared" ref="CU23:DM23" si="91">SUM(CU24:CU25)</f>
        <v>109.60766666666666</v>
      </c>
      <c r="CV23" s="24">
        <f t="shared" si="91"/>
        <v>0</v>
      </c>
      <c r="CW23" s="25">
        <f t="shared" si="91"/>
        <v>1.251230139926238</v>
      </c>
      <c r="CX23" s="25">
        <f t="shared" si="91"/>
        <v>0</v>
      </c>
      <c r="CY23" s="26">
        <f t="shared" si="91"/>
        <v>462459.65646694612</v>
      </c>
      <c r="CZ23" s="28">
        <f>SUM(CZ24:CZ25)</f>
        <v>0</v>
      </c>
      <c r="DA23" s="28">
        <f t="shared" si="91"/>
        <v>301806.41000000003</v>
      </c>
      <c r="DB23" s="28">
        <f>SUM(DB24:DB25)</f>
        <v>0</v>
      </c>
      <c r="DC23" s="28">
        <f t="shared" si="91"/>
        <v>462459.65646694612</v>
      </c>
      <c r="DD23" s="28">
        <f>SUM(DD24:DD25)</f>
        <v>0</v>
      </c>
      <c r="DE23" s="28">
        <f t="shared" si="91"/>
        <v>301806.41000000003</v>
      </c>
      <c r="DF23" s="28">
        <f>SUM(DF24:DF25)</f>
        <v>0</v>
      </c>
      <c r="DG23" s="28">
        <f t="shared" si="91"/>
        <v>0</v>
      </c>
      <c r="DH23" s="28">
        <f>SUM(DH24:DH25)</f>
        <v>0</v>
      </c>
      <c r="DI23" s="28">
        <f t="shared" si="91"/>
        <v>0</v>
      </c>
      <c r="DJ23" s="28">
        <f>SUM(DJ24:DJ25)</f>
        <v>0</v>
      </c>
      <c r="DK23" s="28">
        <f t="shared" si="6"/>
        <v>4219.2299999999996</v>
      </c>
      <c r="DL23" s="28">
        <f t="shared" si="6"/>
        <v>0</v>
      </c>
      <c r="DM23" s="34">
        <f t="shared" si="91"/>
        <v>735050.06</v>
      </c>
      <c r="DN23" s="35">
        <f>SUM(DN24:DN25)</f>
        <v>0</v>
      </c>
      <c r="DO23" s="36">
        <f t="shared" si="23"/>
        <v>735050.06</v>
      </c>
      <c r="DP23" s="38">
        <f>SUM(DP24:DP25)</f>
        <v>0</v>
      </c>
      <c r="DQ23" s="35">
        <f>SUM(DQ24:DQ25)</f>
        <v>0</v>
      </c>
      <c r="DR23" s="35">
        <f>SUM(DR24:DR25)</f>
        <v>0</v>
      </c>
      <c r="DS23" s="23">
        <f>SUM(DS24:DS25)</f>
        <v>-109.60766666666666</v>
      </c>
      <c r="DT23" s="66">
        <f t="shared" si="4"/>
        <v>0</v>
      </c>
      <c r="DU23" s="25"/>
      <c r="DV23" s="25"/>
      <c r="DW23" s="23"/>
      <c r="DX23" s="24"/>
      <c r="DY23" s="25"/>
      <c r="DZ23" s="25"/>
      <c r="EA23" s="23"/>
      <c r="EB23" s="24"/>
      <c r="EC23" s="25"/>
      <c r="ED23" s="25"/>
      <c r="EE23" s="23"/>
      <c r="EF23" s="24"/>
      <c r="EG23" s="25"/>
      <c r="EH23" s="25"/>
      <c r="EI23" s="34">
        <f>SUM(EI24:EI25)</f>
        <v>-735050.06</v>
      </c>
      <c r="EJ23" s="35">
        <f t="shared" si="13"/>
        <v>0</v>
      </c>
      <c r="EK23" s="36">
        <f>SUM(EK24:EK25)</f>
        <v>-735050.06</v>
      </c>
      <c r="EL23" s="36">
        <f t="shared" si="13"/>
        <v>0</v>
      </c>
      <c r="EM23" s="34">
        <f>SUM(EM24:EM25)</f>
        <v>0</v>
      </c>
      <c r="EN23" s="40">
        <f t="shared" si="13"/>
        <v>0</v>
      </c>
    </row>
    <row r="24" spans="1:144" ht="14.1" customHeight="1" x14ac:dyDescent="0.3">
      <c r="A24" s="267"/>
      <c r="B24" s="41" t="s">
        <v>33</v>
      </c>
      <c r="C24" s="42">
        <v>30.84</v>
      </c>
      <c r="D24" s="42"/>
      <c r="E24" s="43">
        <f t="shared" ref="E24" si="92">IFERROR((C24/$C$67*100),"")</f>
        <v>1.4277777777777778</v>
      </c>
      <c r="F24" s="43">
        <f t="shared" ref="F24" si="93">IFERROR(D24/$D$67*100,0)</f>
        <v>0</v>
      </c>
      <c r="G24" s="44">
        <v>26039.410000000011</v>
      </c>
      <c r="H24" s="45"/>
      <c r="I24" s="46">
        <v>26804.41</v>
      </c>
      <c r="J24" s="47"/>
      <c r="K24" s="48">
        <v>26039.410000000011</v>
      </c>
      <c r="L24" s="45"/>
      <c r="M24" s="47">
        <v>26804.41</v>
      </c>
      <c r="N24" s="47"/>
      <c r="O24" s="48">
        <v>0</v>
      </c>
      <c r="P24" s="49"/>
      <c r="Q24" s="50">
        <v>0</v>
      </c>
      <c r="R24" s="51"/>
      <c r="S24" s="47">
        <v>844.34</v>
      </c>
      <c r="T24" s="47">
        <v>0</v>
      </c>
      <c r="U24" s="52">
        <v>251977.7</v>
      </c>
      <c r="V24" s="53"/>
      <c r="W24" s="54">
        <v>251977.7</v>
      </c>
      <c r="X24" s="54"/>
      <c r="Y24" s="52">
        <v>0</v>
      </c>
      <c r="Z24" s="53"/>
      <c r="AA24" s="55">
        <v>17.301000000000002</v>
      </c>
      <c r="AB24" s="42"/>
      <c r="AC24" s="43">
        <f t="shared" ref="AC24" si="94">IFERROR((AA24/$AA$67*100),"")</f>
        <v>0.79217029339879608</v>
      </c>
      <c r="AD24" s="43">
        <f t="shared" ref="AD24" si="95">IFERROR(AB24/$AB$67*100,0)</f>
        <v>0</v>
      </c>
      <c r="AE24" s="44">
        <v>152792.34</v>
      </c>
      <c r="AF24" s="49"/>
      <c r="AG24" s="46">
        <v>66450.399999999994</v>
      </c>
      <c r="AH24" s="56"/>
      <c r="AI24" s="48">
        <v>152792.34</v>
      </c>
      <c r="AJ24" s="45"/>
      <c r="AK24" s="47">
        <v>66450.399999999994</v>
      </c>
      <c r="AL24" s="47"/>
      <c r="AM24" s="57">
        <v>0</v>
      </c>
      <c r="AN24" s="49"/>
      <c r="AO24" s="56">
        <v>0</v>
      </c>
      <c r="AP24" s="58"/>
      <c r="AQ24" s="47">
        <v>8831.42</v>
      </c>
      <c r="AR24" s="47">
        <v>0</v>
      </c>
      <c r="AS24" s="52">
        <v>207729.32999999996</v>
      </c>
      <c r="AT24" s="53"/>
      <c r="AU24" s="54">
        <v>207729.32999999996</v>
      </c>
      <c r="AV24" s="54"/>
      <c r="AW24" s="52">
        <v>0</v>
      </c>
      <c r="AX24" s="53"/>
      <c r="AY24" s="55">
        <f>'[1]Pielikums nr.1'!AY28</f>
        <v>9.1666666666666661</v>
      </c>
      <c r="AZ24" s="42"/>
      <c r="BA24" s="43">
        <f t="shared" ref="BA24" si="96">IFERROR((AY24/$AY$67*100),"")</f>
        <v>0.41515771743453739</v>
      </c>
      <c r="BB24" s="43"/>
      <c r="BC24" s="44">
        <v>45863.54</v>
      </c>
      <c r="BD24" s="49"/>
      <c r="BE24" s="46">
        <v>33723.46</v>
      </c>
      <c r="BF24" s="56"/>
      <c r="BG24" s="48">
        <v>45863.54</v>
      </c>
      <c r="BH24" s="45"/>
      <c r="BI24" s="47">
        <v>33723.46</v>
      </c>
      <c r="BJ24" s="47">
        <v>0</v>
      </c>
      <c r="BK24" s="57">
        <v>0</v>
      </c>
      <c r="BL24" s="49"/>
      <c r="BM24" s="47">
        <v>0</v>
      </c>
      <c r="BN24" s="58"/>
      <c r="BO24" s="47">
        <v>5003.3</v>
      </c>
      <c r="BP24" s="47"/>
      <c r="BQ24" s="52">
        <v>40976.13373161765</v>
      </c>
      <c r="BR24" s="53">
        <v>0</v>
      </c>
      <c r="BS24" s="54">
        <v>40976.13373161765</v>
      </c>
      <c r="BT24" s="54">
        <v>0</v>
      </c>
      <c r="BU24" s="52">
        <v>0</v>
      </c>
      <c r="BV24" s="53">
        <v>0</v>
      </c>
      <c r="BW24" s="55">
        <v>52.3</v>
      </c>
      <c r="BX24" s="42"/>
      <c r="BY24" s="43">
        <v>2.3686634860174154</v>
      </c>
      <c r="BZ24" s="43"/>
      <c r="CA24" s="44">
        <v>237764.36646694611</v>
      </c>
      <c r="CB24" s="49"/>
      <c r="CC24" s="46">
        <v>174828.14</v>
      </c>
      <c r="CD24" s="56"/>
      <c r="CE24" s="48">
        <v>237764.36646694611</v>
      </c>
      <c r="CF24" s="45"/>
      <c r="CG24" s="47">
        <v>174828.14</v>
      </c>
      <c r="CH24" s="47"/>
      <c r="CI24" s="57">
        <v>0</v>
      </c>
      <c r="CJ24" s="49"/>
      <c r="CK24" s="47">
        <v>0</v>
      </c>
      <c r="CL24" s="58"/>
      <c r="CM24" s="47">
        <v>4546.16</v>
      </c>
      <c r="CN24" s="47"/>
      <c r="CO24" s="52">
        <v>234366.89626838238</v>
      </c>
      <c r="CP24" s="53">
        <v>0</v>
      </c>
      <c r="CQ24" s="54">
        <v>234366.89626838238</v>
      </c>
      <c r="CR24" s="54">
        <v>0</v>
      </c>
      <c r="CS24" s="52">
        <v>0</v>
      </c>
      <c r="CT24" s="53">
        <v>0</v>
      </c>
      <c r="CU24" s="55">
        <f>IF($CU$5="2021. gada 3 mēneši",C24,IF($CU$5="2021. gada 6 mēneši",C24+AA24,IF($CU$5="2021. gada 9 mēneši",C24+AA24+AY24,IF($CU$5="2021. gada 12 mēneši",C24+AA24+AY24+BW24,"Pārbaudīt"))))</f>
        <v>109.60766666666666</v>
      </c>
      <c r="CV24" s="42">
        <f>IF($CU$5="2021. gada 3 mēneši",D24,IF($CU$5="2021. gada 6 mēneši",D24+AB24,IF($CU$5="2021. gada 9 mēneši",D24+AB24+AZ24,IF($CU$5="2021. gada 12 mēneši",D24+AB24+AZ24+BX24,"Pārbaudīt"))))</f>
        <v>0</v>
      </c>
      <c r="CW24" s="43">
        <f t="shared" ref="CW24" si="97">IFERROR((CU24/$CU$67*100),"")</f>
        <v>1.251230139926238</v>
      </c>
      <c r="CX24" s="43">
        <f t="shared" ref="CX24" si="98">IFERROR(CV24/$CV$67*100,0)</f>
        <v>0</v>
      </c>
      <c r="CY24" s="44">
        <f t="shared" ref="CY24:DJ25" si="99">IF($CU$5="2021. gada 3 mēneši",G24,IF($CU$5="2021. gada 6 mēneši",G24+AE24,IF($CU$5="2021. gada 9 mēneši",G24+AE24+BC24,IF($CU$5="2021. gada 12 mēneši",G24+AE24+BC24+CA24,"Pārbaudīt"))))</f>
        <v>462459.65646694612</v>
      </c>
      <c r="CZ24" s="46">
        <f t="shared" si="99"/>
        <v>0</v>
      </c>
      <c r="DA24" s="46">
        <f t="shared" si="99"/>
        <v>301806.41000000003</v>
      </c>
      <c r="DB24" s="46">
        <f t="shared" si="99"/>
        <v>0</v>
      </c>
      <c r="DC24" s="46">
        <f t="shared" si="99"/>
        <v>462459.65646694612</v>
      </c>
      <c r="DD24" s="46">
        <f t="shared" si="99"/>
        <v>0</v>
      </c>
      <c r="DE24" s="46">
        <f t="shared" si="99"/>
        <v>301806.41000000003</v>
      </c>
      <c r="DF24" s="46">
        <f t="shared" si="99"/>
        <v>0</v>
      </c>
      <c r="DG24" s="46">
        <f t="shared" si="99"/>
        <v>0</v>
      </c>
      <c r="DH24" s="46">
        <f t="shared" si="99"/>
        <v>0</v>
      </c>
      <c r="DI24" s="46">
        <f t="shared" si="99"/>
        <v>0</v>
      </c>
      <c r="DJ24" s="46">
        <f t="shared" si="99"/>
        <v>0</v>
      </c>
      <c r="DK24" s="47">
        <f t="shared" si="6"/>
        <v>4219.2299999999996</v>
      </c>
      <c r="DL24" s="47">
        <f t="shared" si="6"/>
        <v>0</v>
      </c>
      <c r="DM24" s="52">
        <f t="shared" ref="DM24:DM25" si="100">DO24+DQ24</f>
        <v>735050.06</v>
      </c>
      <c r="DN24" s="53">
        <f t="shared" ref="DN24:DN25" si="101">IF($CU$5="2021. gada 3 mēneši",V24,IF($CU$5="2021. gada 6 mēneši",V24+AT24,IF($CU$5="2021. gada 9 mēneši",V24+AT24+BR24,IF($CU$5="2021. gada 12 mēneši",V24+AT24+BR24+CP24,"Pārbaudīt"))))</f>
        <v>0</v>
      </c>
      <c r="DO24" s="59">
        <f t="shared" si="23"/>
        <v>735050.06</v>
      </c>
      <c r="DP24" s="60">
        <f>DN24</f>
        <v>0</v>
      </c>
      <c r="DQ24" s="61">
        <f>IF($CU$5="2021. gada 3 mēneši",Y24,IF($CU$5="2021. gada 6 mēneši",Y24+AW24,IF($CU$5="2021. gada 9 mēneši",Y24+AW24+BU24,IF($CU$5="2021. gada 12 mēneši",Y24+AW24+BU24+CS24,"Pārbaudīt"))))</f>
        <v>0</v>
      </c>
      <c r="DR24" s="53">
        <f t="shared" ref="DR24:DR25" si="102">IF($CU$5="2021. gada 3 mēneši",Z24,IF($CU$5="2021. gada 6 mēneši",Z24+AX24,IF($CU$5="2021. gada 9 mēneši",Z24+AX24+BV24,IF($CU$5="2021. gada 12 mēneši",Z24+AX24+BV24+CT24,"Pārbaudīt"))))</f>
        <v>0</v>
      </c>
      <c r="DS24" s="55">
        <f t="shared" ref="DS24:DS25" si="103">CV24-CU24</f>
        <v>-109.60766666666666</v>
      </c>
      <c r="DT24" s="62">
        <f t="shared" si="4"/>
        <v>0</v>
      </c>
      <c r="DU24" s="43"/>
      <c r="DV24" s="43"/>
      <c r="DW24" s="55"/>
      <c r="DX24" s="42"/>
      <c r="DY24" s="43"/>
      <c r="DZ24" s="43"/>
      <c r="EA24" s="55"/>
      <c r="EB24" s="42"/>
      <c r="EC24" s="43"/>
      <c r="ED24" s="43"/>
      <c r="EE24" s="55"/>
      <c r="EF24" s="42"/>
      <c r="EG24" s="43"/>
      <c r="EH24" s="43"/>
      <c r="EI24" s="52">
        <f t="shared" ref="EI24:EI25" si="104">DN24-DM24</f>
        <v>-735050.06</v>
      </c>
      <c r="EJ24" s="53">
        <f t="shared" si="13"/>
        <v>0</v>
      </c>
      <c r="EK24" s="54">
        <f t="shared" ref="EK24:EK25" si="105">DP24-DO24</f>
        <v>-735050.06</v>
      </c>
      <c r="EL24" s="54">
        <f t="shared" si="13"/>
        <v>0</v>
      </c>
      <c r="EM24" s="52">
        <f t="shared" ref="EM24:EM25" si="106">DR24-DQ24</f>
        <v>0</v>
      </c>
      <c r="EN24" s="63">
        <f t="shared" si="13"/>
        <v>0</v>
      </c>
    </row>
    <row r="25" spans="1:144" ht="14.1" customHeight="1" x14ac:dyDescent="0.3">
      <c r="A25" s="267"/>
      <c r="B25" s="41" t="s">
        <v>34</v>
      </c>
      <c r="C25" s="42">
        <v>0</v>
      </c>
      <c r="D25" s="42"/>
      <c r="E25" s="43">
        <f t="shared" ref="E25" si="107">IFERROR((C25/$C$68*100),"")</f>
        <v>0</v>
      </c>
      <c r="F25" s="43">
        <f t="shared" ref="F25" si="108">IFERROR(D25/$D$68*100,0)</f>
        <v>0</v>
      </c>
      <c r="G25" s="44">
        <v>0</v>
      </c>
      <c r="H25" s="45"/>
      <c r="I25" s="47">
        <v>0</v>
      </c>
      <c r="J25" s="47"/>
      <c r="K25" s="48">
        <v>0</v>
      </c>
      <c r="L25" s="45"/>
      <c r="M25" s="47">
        <v>0</v>
      </c>
      <c r="N25" s="47"/>
      <c r="O25" s="48">
        <v>0</v>
      </c>
      <c r="P25" s="49"/>
      <c r="Q25" s="50">
        <v>0</v>
      </c>
      <c r="R25" s="51"/>
      <c r="S25" s="47">
        <v>0</v>
      </c>
      <c r="T25" s="47">
        <v>0</v>
      </c>
      <c r="U25" s="52">
        <v>0</v>
      </c>
      <c r="V25" s="53"/>
      <c r="W25" s="54">
        <v>0</v>
      </c>
      <c r="X25" s="54"/>
      <c r="Y25" s="52">
        <v>0</v>
      </c>
      <c r="Z25" s="53"/>
      <c r="AA25" s="55">
        <v>0</v>
      </c>
      <c r="AB25" s="42"/>
      <c r="AC25" s="43">
        <f t="shared" ref="AC25" si="109">IFERROR((AA25/$AA$68*100),"")</f>
        <v>0</v>
      </c>
      <c r="AD25" s="43">
        <f t="shared" ref="AD25" si="110">IFERROR(AB25/$AB$68*100,0)</f>
        <v>0</v>
      </c>
      <c r="AE25" s="44">
        <v>0</v>
      </c>
      <c r="AF25" s="49"/>
      <c r="AG25" s="47">
        <v>0</v>
      </c>
      <c r="AH25" s="56"/>
      <c r="AI25" s="48">
        <v>0</v>
      </c>
      <c r="AJ25" s="45"/>
      <c r="AK25" s="47">
        <v>0</v>
      </c>
      <c r="AL25" s="47"/>
      <c r="AM25" s="57">
        <v>0</v>
      </c>
      <c r="AN25" s="49"/>
      <c r="AO25" s="56">
        <v>0</v>
      </c>
      <c r="AP25" s="58"/>
      <c r="AQ25" s="47">
        <v>0</v>
      </c>
      <c r="AR25" s="47">
        <v>0</v>
      </c>
      <c r="AS25" s="52">
        <v>0</v>
      </c>
      <c r="AT25" s="53"/>
      <c r="AU25" s="54">
        <v>0</v>
      </c>
      <c r="AV25" s="54"/>
      <c r="AW25" s="52">
        <v>0</v>
      </c>
      <c r="AX25" s="53"/>
      <c r="AY25" s="55">
        <f>'[1]Pielikums nr.1'!AY29</f>
        <v>0</v>
      </c>
      <c r="AZ25" s="42"/>
      <c r="BA25" s="43">
        <f t="shared" ref="BA25" si="111">IFERROR((AY25/$AY$68*100),"")</f>
        <v>0</v>
      </c>
      <c r="BB25" s="43"/>
      <c r="BC25" s="44">
        <v>0</v>
      </c>
      <c r="BD25" s="49"/>
      <c r="BE25" s="47">
        <v>0</v>
      </c>
      <c r="BF25" s="56"/>
      <c r="BG25" s="48">
        <v>0</v>
      </c>
      <c r="BH25" s="45"/>
      <c r="BI25" s="47">
        <v>0</v>
      </c>
      <c r="BJ25" s="47">
        <v>0</v>
      </c>
      <c r="BK25" s="57">
        <v>0</v>
      </c>
      <c r="BL25" s="49"/>
      <c r="BM25" s="47">
        <v>0</v>
      </c>
      <c r="BN25" s="58"/>
      <c r="BO25" s="47">
        <v>0</v>
      </c>
      <c r="BP25" s="47"/>
      <c r="BQ25" s="52">
        <v>0</v>
      </c>
      <c r="BR25" s="53">
        <v>0</v>
      </c>
      <c r="BS25" s="54">
        <v>0</v>
      </c>
      <c r="BT25" s="54">
        <v>0</v>
      </c>
      <c r="BU25" s="52">
        <v>0</v>
      </c>
      <c r="BV25" s="53">
        <v>0</v>
      </c>
      <c r="BW25" s="55">
        <v>0</v>
      </c>
      <c r="BX25" s="42"/>
      <c r="BY25" s="43">
        <v>0</v>
      </c>
      <c r="BZ25" s="43"/>
      <c r="CA25" s="44">
        <v>0</v>
      </c>
      <c r="CB25" s="49"/>
      <c r="CC25" s="47">
        <v>0</v>
      </c>
      <c r="CD25" s="56"/>
      <c r="CE25" s="48">
        <v>0</v>
      </c>
      <c r="CF25" s="45"/>
      <c r="CG25" s="47">
        <v>0</v>
      </c>
      <c r="CH25" s="47"/>
      <c r="CI25" s="57">
        <v>0</v>
      </c>
      <c r="CJ25" s="49"/>
      <c r="CK25" s="47">
        <v>0</v>
      </c>
      <c r="CL25" s="58"/>
      <c r="CM25" s="47">
        <v>0</v>
      </c>
      <c r="CN25" s="47"/>
      <c r="CO25" s="52">
        <v>0</v>
      </c>
      <c r="CP25" s="53">
        <v>0</v>
      </c>
      <c r="CQ25" s="54">
        <v>0</v>
      </c>
      <c r="CR25" s="54">
        <v>0</v>
      </c>
      <c r="CS25" s="52">
        <v>0</v>
      </c>
      <c r="CT25" s="53">
        <v>0</v>
      </c>
      <c r="CU25" s="55">
        <f>IF($CU$5="2021. gada 3 mēneši",C25,IF($CU$5="2021. gada 6 mēneši",C25+AA25,IF($CU$5="2021. gada 9 mēneši",C25+AA25+AY25,IF($CU$5="2021. gada 12 mēneši",C25+AA25+AY25+BW25,"Pārbaudīt"))))</f>
        <v>0</v>
      </c>
      <c r="CV25" s="42">
        <f>IF($CU$5="2021. gada 3 mēneši",D25,IF($CU$5="2021. gada 6 mēneši",D25+AB25,IF($CU$5="2021. gada 9 mēneši",D25+AB25+AZ25,IF($CU$5="2021. gada 12 mēneši",D25+AB25+AZ25+BX25,"Pārbaudīt"))))</f>
        <v>0</v>
      </c>
      <c r="CW25" s="43">
        <f t="shared" ref="CW25" si="112">IFERROR((CU25/$CU$68*100),"")</f>
        <v>0</v>
      </c>
      <c r="CX25" s="43">
        <f t="shared" ref="CX25" si="113">IFERROR(CV25/$CV$68*100,0)</f>
        <v>0</v>
      </c>
      <c r="CY25" s="44">
        <f t="shared" si="99"/>
        <v>0</v>
      </c>
      <c r="CZ25" s="47">
        <f t="shared" si="99"/>
        <v>0</v>
      </c>
      <c r="DA25" s="47">
        <f t="shared" si="99"/>
        <v>0</v>
      </c>
      <c r="DB25" s="47">
        <f t="shared" si="99"/>
        <v>0</v>
      </c>
      <c r="DC25" s="47">
        <f t="shared" si="99"/>
        <v>0</v>
      </c>
      <c r="DD25" s="47">
        <f t="shared" si="99"/>
        <v>0</v>
      </c>
      <c r="DE25" s="47">
        <f t="shared" si="99"/>
        <v>0</v>
      </c>
      <c r="DF25" s="47">
        <f t="shared" si="99"/>
        <v>0</v>
      </c>
      <c r="DG25" s="47">
        <f t="shared" si="99"/>
        <v>0</v>
      </c>
      <c r="DH25" s="47">
        <f t="shared" si="99"/>
        <v>0</v>
      </c>
      <c r="DI25" s="47">
        <f t="shared" si="99"/>
        <v>0</v>
      </c>
      <c r="DJ25" s="47">
        <f t="shared" si="99"/>
        <v>0</v>
      </c>
      <c r="DK25" s="47">
        <f t="shared" si="6"/>
        <v>0</v>
      </c>
      <c r="DL25" s="47">
        <f t="shared" si="6"/>
        <v>0</v>
      </c>
      <c r="DM25" s="52">
        <f t="shared" si="100"/>
        <v>0</v>
      </c>
      <c r="DN25" s="53">
        <f t="shared" si="101"/>
        <v>0</v>
      </c>
      <c r="DO25" s="59">
        <f t="shared" si="23"/>
        <v>0</v>
      </c>
      <c r="DP25" s="60">
        <f>DN25</f>
        <v>0</v>
      </c>
      <c r="DQ25" s="61">
        <f>IF($CU$5="2021. gada 3 mēneši",Y25,IF($CU$5="2021. gada 6 mēneši",Y25+AW25,IF($CU$5="2021. gada 9 mēneši",Y25+AW25+BU25,IF($CU$5="2021. gada 12 mēneši",Y25+AW25+BU25+CS25,"Pārbaudīt"))))</f>
        <v>0</v>
      </c>
      <c r="DR25" s="53">
        <f t="shared" si="102"/>
        <v>0</v>
      </c>
      <c r="DS25" s="55">
        <f t="shared" si="103"/>
        <v>0</v>
      </c>
      <c r="DT25" s="62" t="str">
        <f t="shared" si="4"/>
        <v/>
      </c>
      <c r="DU25" s="43"/>
      <c r="DV25" s="43"/>
      <c r="DW25" s="55"/>
      <c r="DX25" s="42"/>
      <c r="DY25" s="43"/>
      <c r="DZ25" s="43"/>
      <c r="EA25" s="55"/>
      <c r="EB25" s="42"/>
      <c r="EC25" s="43"/>
      <c r="ED25" s="43"/>
      <c r="EE25" s="55"/>
      <c r="EF25" s="42"/>
      <c r="EG25" s="43"/>
      <c r="EH25" s="43"/>
      <c r="EI25" s="52">
        <f t="shared" si="104"/>
        <v>0</v>
      </c>
      <c r="EJ25" s="53">
        <f t="shared" si="13"/>
        <v>0</v>
      </c>
      <c r="EK25" s="54">
        <f t="shared" si="105"/>
        <v>0</v>
      </c>
      <c r="EL25" s="54">
        <f t="shared" si="13"/>
        <v>0</v>
      </c>
      <c r="EM25" s="52">
        <f t="shared" si="106"/>
        <v>0</v>
      </c>
      <c r="EN25" s="63">
        <f t="shared" si="13"/>
        <v>0</v>
      </c>
    </row>
    <row r="26" spans="1:144" ht="14.1" customHeight="1" x14ac:dyDescent="0.3">
      <c r="A26" s="267"/>
      <c r="B26" s="22" t="s">
        <v>39</v>
      </c>
      <c r="C26" s="23">
        <v>100.58999999999999</v>
      </c>
      <c r="D26" s="24"/>
      <c r="E26" s="25">
        <f t="shared" ref="E26:F26" si="114">SUM(E27:E28)</f>
        <v>4.6569444444444441</v>
      </c>
      <c r="F26" s="25">
        <f t="shared" si="114"/>
        <v>0</v>
      </c>
      <c r="G26" s="26">
        <v>218842.74000000002</v>
      </c>
      <c r="H26" s="27"/>
      <c r="I26" s="28">
        <v>201331.95</v>
      </c>
      <c r="J26" s="28"/>
      <c r="K26" s="29">
        <v>206335.89</v>
      </c>
      <c r="L26" s="27"/>
      <c r="M26" s="28">
        <v>189825.84064102606</v>
      </c>
      <c r="N26" s="28"/>
      <c r="O26" s="29">
        <v>12506.85</v>
      </c>
      <c r="P26" s="27"/>
      <c r="Q26" s="28">
        <v>11506.109358973947</v>
      </c>
      <c r="R26" s="64"/>
      <c r="S26" s="28">
        <v>2175.59</v>
      </c>
      <c r="T26" s="28">
        <v>0</v>
      </c>
      <c r="U26" s="34">
        <v>284184.53000000003</v>
      </c>
      <c r="V26" s="35"/>
      <c r="W26" s="36">
        <v>280184.53000000003</v>
      </c>
      <c r="X26" s="36"/>
      <c r="Y26" s="34">
        <v>4000</v>
      </c>
      <c r="Z26" s="35"/>
      <c r="AA26" s="23">
        <v>71.078299999999999</v>
      </c>
      <c r="AB26" s="24"/>
      <c r="AC26" s="25">
        <f t="shared" ref="AC26:AD26" si="115">SUM(AC27:AC28)</f>
        <v>3.2545007667353123</v>
      </c>
      <c r="AD26" s="25">
        <f t="shared" si="115"/>
        <v>0</v>
      </c>
      <c r="AE26" s="26">
        <v>222593.40000000002</v>
      </c>
      <c r="AF26" s="27"/>
      <c r="AG26" s="28">
        <v>142465.46</v>
      </c>
      <c r="AH26" s="28"/>
      <c r="AI26" s="29">
        <v>203672.35000000003</v>
      </c>
      <c r="AJ26" s="27"/>
      <c r="AK26" s="28">
        <v>130355.5048443979</v>
      </c>
      <c r="AL26" s="28"/>
      <c r="AM26" s="29">
        <v>18921.05</v>
      </c>
      <c r="AN26" s="27"/>
      <c r="AO26" s="28">
        <v>12109.955155602096</v>
      </c>
      <c r="AP26" s="65"/>
      <c r="AQ26" s="28">
        <v>3131.66</v>
      </c>
      <c r="AR26" s="28">
        <v>0</v>
      </c>
      <c r="AS26" s="34">
        <v>214995.46999999997</v>
      </c>
      <c r="AT26" s="35"/>
      <c r="AU26" s="36">
        <v>141465.46999999997</v>
      </c>
      <c r="AV26" s="36"/>
      <c r="AW26" s="34">
        <v>73530</v>
      </c>
      <c r="AX26" s="35"/>
      <c r="AY26" s="23">
        <f>SUM(AY27:AY28)</f>
        <v>84.7</v>
      </c>
      <c r="AZ26" s="24"/>
      <c r="BA26" s="25">
        <f t="shared" ref="BA26" si="116">SUM(BA27:BA28)</f>
        <v>3.8360573090951262</v>
      </c>
      <c r="BB26" s="25"/>
      <c r="BC26" s="26">
        <v>747783.68000000005</v>
      </c>
      <c r="BD26" s="27"/>
      <c r="BE26" s="28">
        <v>549845.34</v>
      </c>
      <c r="BF26" s="28"/>
      <c r="BG26" s="29">
        <v>747783.68000000005</v>
      </c>
      <c r="BH26" s="27"/>
      <c r="BI26" s="28">
        <v>549845.34</v>
      </c>
      <c r="BJ26" s="28">
        <v>0</v>
      </c>
      <c r="BK26" s="29">
        <v>0</v>
      </c>
      <c r="BL26" s="27"/>
      <c r="BM26" s="28">
        <v>0</v>
      </c>
      <c r="BN26" s="65"/>
      <c r="BO26" s="28">
        <v>8828.61</v>
      </c>
      <c r="BP26" s="28"/>
      <c r="BQ26" s="34">
        <v>728572.65</v>
      </c>
      <c r="BR26" s="35">
        <v>0</v>
      </c>
      <c r="BS26" s="36">
        <v>728572.65</v>
      </c>
      <c r="BT26" s="36">
        <v>0</v>
      </c>
      <c r="BU26" s="34">
        <v>0</v>
      </c>
      <c r="BV26" s="35">
        <v>0</v>
      </c>
      <c r="BW26" s="23">
        <v>95.8</v>
      </c>
      <c r="BX26" s="24"/>
      <c r="BY26" s="25">
        <v>4.3387755632976743</v>
      </c>
      <c r="BZ26" s="25"/>
      <c r="CA26" s="26">
        <v>631008.01</v>
      </c>
      <c r="CB26" s="27"/>
      <c r="CC26" s="28">
        <v>463980.19</v>
      </c>
      <c r="CD26" s="28"/>
      <c r="CE26" s="29">
        <v>132188.01</v>
      </c>
      <c r="CF26" s="27"/>
      <c r="CG26" s="28">
        <v>97197.843804743316</v>
      </c>
      <c r="CH26" s="28"/>
      <c r="CI26" s="29">
        <v>498820</v>
      </c>
      <c r="CJ26" s="27"/>
      <c r="CK26" s="28">
        <v>366782.34619525669</v>
      </c>
      <c r="CL26" s="65"/>
      <c r="CM26" s="28">
        <v>6586.72</v>
      </c>
      <c r="CN26" s="28"/>
      <c r="CO26" s="34">
        <v>621477</v>
      </c>
      <c r="CP26" s="35">
        <v>0</v>
      </c>
      <c r="CQ26" s="36">
        <v>122657</v>
      </c>
      <c r="CR26" s="36">
        <v>0</v>
      </c>
      <c r="CS26" s="34">
        <v>498820</v>
      </c>
      <c r="CT26" s="35">
        <v>0</v>
      </c>
      <c r="CU26" s="23">
        <f t="shared" ref="CU26:DM26" si="117">SUM(CU27:CU28)</f>
        <v>352.16829999999999</v>
      </c>
      <c r="CV26" s="24">
        <f t="shared" si="117"/>
        <v>0</v>
      </c>
      <c r="CW26" s="25">
        <f t="shared" si="117"/>
        <v>4.020189489604153</v>
      </c>
      <c r="CX26" s="25">
        <f t="shared" si="117"/>
        <v>0</v>
      </c>
      <c r="CY26" s="26">
        <f t="shared" si="117"/>
        <v>1820227.83</v>
      </c>
      <c r="CZ26" s="28">
        <f>SUM(CZ27:CZ28)</f>
        <v>0</v>
      </c>
      <c r="DA26" s="28">
        <f t="shared" si="117"/>
        <v>1357622.94</v>
      </c>
      <c r="DB26" s="28">
        <f>SUM(DB27:DB28)</f>
        <v>0</v>
      </c>
      <c r="DC26" s="28">
        <f t="shared" si="117"/>
        <v>1289979.9300000002</v>
      </c>
      <c r="DD26" s="28">
        <f>SUM(DD27:DD28)</f>
        <v>0</v>
      </c>
      <c r="DE26" s="28">
        <f t="shared" si="117"/>
        <v>967224.52929016738</v>
      </c>
      <c r="DF26" s="28">
        <f>SUM(DF27:DF28)</f>
        <v>0</v>
      </c>
      <c r="DG26" s="28">
        <f t="shared" si="117"/>
        <v>530247.9</v>
      </c>
      <c r="DH26" s="28">
        <f>SUM(DH27:DH28)</f>
        <v>0</v>
      </c>
      <c r="DI26" s="28">
        <f t="shared" si="117"/>
        <v>390398.41070983274</v>
      </c>
      <c r="DJ26" s="28">
        <f>SUM(DJ27:DJ28)</f>
        <v>0</v>
      </c>
      <c r="DK26" s="28">
        <f t="shared" si="6"/>
        <v>5168.63</v>
      </c>
      <c r="DL26" s="28">
        <f t="shared" si="6"/>
        <v>0</v>
      </c>
      <c r="DM26" s="34">
        <f t="shared" si="117"/>
        <v>1849229.65</v>
      </c>
      <c r="DN26" s="35">
        <f>SUM(DN27:DN28)</f>
        <v>0</v>
      </c>
      <c r="DO26" s="36">
        <f t="shared" si="23"/>
        <v>1272879.6499999999</v>
      </c>
      <c r="DP26" s="38">
        <f>SUM(DP27:DP28)</f>
        <v>0</v>
      </c>
      <c r="DQ26" s="35">
        <f>SUM(DQ27:DQ28)</f>
        <v>576350</v>
      </c>
      <c r="DR26" s="35">
        <f>SUM(DR27:DR28)</f>
        <v>0</v>
      </c>
      <c r="DS26" s="23">
        <f>SUM(DS27:DS28)</f>
        <v>-352.16829999999999</v>
      </c>
      <c r="DT26" s="66">
        <f t="shared" si="4"/>
        <v>0</v>
      </c>
      <c r="DU26" s="25"/>
      <c r="DV26" s="25"/>
      <c r="DW26" s="23"/>
      <c r="DX26" s="24"/>
      <c r="DY26" s="25"/>
      <c r="DZ26" s="25"/>
      <c r="EA26" s="23"/>
      <c r="EB26" s="24"/>
      <c r="EC26" s="25"/>
      <c r="ED26" s="25"/>
      <c r="EE26" s="23"/>
      <c r="EF26" s="24"/>
      <c r="EG26" s="25"/>
      <c r="EH26" s="25"/>
      <c r="EI26" s="34">
        <f>SUM(EI27:EI28)</f>
        <v>-1849229.65</v>
      </c>
      <c r="EJ26" s="35">
        <f t="shared" si="13"/>
        <v>0</v>
      </c>
      <c r="EK26" s="36">
        <f>SUM(EK27:EK28)</f>
        <v>-1272879.6499999999</v>
      </c>
      <c r="EL26" s="36">
        <f t="shared" si="13"/>
        <v>0</v>
      </c>
      <c r="EM26" s="34">
        <f>SUM(EM27:EM28)</f>
        <v>-576350</v>
      </c>
      <c r="EN26" s="40">
        <f t="shared" si="13"/>
        <v>0</v>
      </c>
    </row>
    <row r="27" spans="1:144" ht="14.1" customHeight="1" x14ac:dyDescent="0.3">
      <c r="A27" s="267"/>
      <c r="B27" s="41" t="s">
        <v>33</v>
      </c>
      <c r="C27" s="42">
        <v>98.809999999999988</v>
      </c>
      <c r="D27" s="42"/>
      <c r="E27" s="43">
        <f t="shared" ref="E27" si="118">IFERROR((C27/$C$67*100),"")</f>
        <v>4.5745370370370368</v>
      </c>
      <c r="F27" s="43">
        <f t="shared" ref="F27" si="119">IFERROR(D27/$D$67*100,0)</f>
        <v>0</v>
      </c>
      <c r="G27" s="44">
        <v>218842.74000000002</v>
      </c>
      <c r="H27" s="45"/>
      <c r="I27" s="46">
        <v>201331.95</v>
      </c>
      <c r="J27" s="47"/>
      <c r="K27" s="48">
        <v>206335.89</v>
      </c>
      <c r="L27" s="45"/>
      <c r="M27" s="47">
        <v>189825.84064102606</v>
      </c>
      <c r="N27" s="47"/>
      <c r="O27" s="48">
        <v>12506.85</v>
      </c>
      <c r="P27" s="45"/>
      <c r="Q27" s="50">
        <v>11506.109358973947</v>
      </c>
      <c r="R27" s="68"/>
      <c r="S27" s="47">
        <v>2214.7800000000002</v>
      </c>
      <c r="T27" s="47">
        <v>0</v>
      </c>
      <c r="U27" s="52">
        <v>284184.53000000003</v>
      </c>
      <c r="V27" s="53"/>
      <c r="W27" s="54">
        <v>280184.53000000003</v>
      </c>
      <c r="X27" s="54"/>
      <c r="Y27" s="52">
        <v>4000</v>
      </c>
      <c r="Z27" s="53"/>
      <c r="AA27" s="55">
        <v>71.078299999999999</v>
      </c>
      <c r="AB27" s="42"/>
      <c r="AC27" s="43">
        <f t="shared" ref="AC27" si="120">IFERROR((AA27/$AA$67*100),"")</f>
        <v>3.2545007667353123</v>
      </c>
      <c r="AD27" s="43">
        <f t="shared" ref="AD27" si="121">IFERROR(AB27/$AB$67*100,0)</f>
        <v>0</v>
      </c>
      <c r="AE27" s="44">
        <v>222593.40000000002</v>
      </c>
      <c r="AF27" s="49"/>
      <c r="AG27" s="46">
        <v>142465.46</v>
      </c>
      <c r="AH27" s="56"/>
      <c r="AI27" s="48">
        <v>203672.35000000003</v>
      </c>
      <c r="AJ27" s="45"/>
      <c r="AK27" s="47">
        <v>130355.5048443979</v>
      </c>
      <c r="AL27" s="47"/>
      <c r="AM27" s="48">
        <v>18921.05</v>
      </c>
      <c r="AN27" s="45"/>
      <c r="AO27" s="47">
        <v>12109.955155602096</v>
      </c>
      <c r="AP27" s="69"/>
      <c r="AQ27" s="47">
        <v>3131.66</v>
      </c>
      <c r="AR27" s="47">
        <v>0</v>
      </c>
      <c r="AS27" s="52">
        <v>214995.46999999997</v>
      </c>
      <c r="AT27" s="53"/>
      <c r="AU27" s="54">
        <v>141465.46999999997</v>
      </c>
      <c r="AV27" s="54"/>
      <c r="AW27" s="52">
        <v>73530</v>
      </c>
      <c r="AX27" s="53"/>
      <c r="AY27" s="55">
        <f>'[1]Pielikums nr.1'!AY32</f>
        <v>84.7</v>
      </c>
      <c r="AZ27" s="42"/>
      <c r="BA27" s="43">
        <f t="shared" ref="BA27" si="122">IFERROR((AY27/$AY$67*100),"")</f>
        <v>3.8360573090951262</v>
      </c>
      <c r="BB27" s="43"/>
      <c r="BC27" s="44">
        <v>747783.68000000005</v>
      </c>
      <c r="BD27" s="49"/>
      <c r="BE27" s="46">
        <v>549845.34</v>
      </c>
      <c r="BF27" s="56"/>
      <c r="BG27" s="48">
        <v>747783.68000000005</v>
      </c>
      <c r="BH27" s="45"/>
      <c r="BI27" s="47">
        <v>549845.34</v>
      </c>
      <c r="BJ27" s="47">
        <v>0</v>
      </c>
      <c r="BK27" s="48">
        <v>0</v>
      </c>
      <c r="BL27" s="45"/>
      <c r="BM27" s="47">
        <v>0</v>
      </c>
      <c r="BN27" s="69"/>
      <c r="BO27" s="47">
        <v>8828.61</v>
      </c>
      <c r="BP27" s="47"/>
      <c r="BQ27" s="52">
        <v>728572.65</v>
      </c>
      <c r="BR27" s="53">
        <v>0</v>
      </c>
      <c r="BS27" s="54">
        <v>728572.65</v>
      </c>
      <c r="BT27" s="54">
        <v>0</v>
      </c>
      <c r="BU27" s="52">
        <v>0</v>
      </c>
      <c r="BV27" s="53">
        <v>0</v>
      </c>
      <c r="BW27" s="55">
        <v>95.8</v>
      </c>
      <c r="BX27" s="42"/>
      <c r="BY27" s="43">
        <v>4.3387755632976743</v>
      </c>
      <c r="BZ27" s="43"/>
      <c r="CA27" s="44">
        <v>631008.01</v>
      </c>
      <c r="CB27" s="49"/>
      <c r="CC27" s="46">
        <v>463980.19</v>
      </c>
      <c r="CD27" s="56"/>
      <c r="CE27" s="48">
        <v>132188.01</v>
      </c>
      <c r="CF27" s="45"/>
      <c r="CG27" s="47">
        <v>97197.843804743316</v>
      </c>
      <c r="CH27" s="47"/>
      <c r="CI27" s="48">
        <v>498820</v>
      </c>
      <c r="CJ27" s="45"/>
      <c r="CK27" s="47">
        <v>366782.34619525669</v>
      </c>
      <c r="CL27" s="69"/>
      <c r="CM27" s="47">
        <v>6586.72</v>
      </c>
      <c r="CN27" s="47"/>
      <c r="CO27" s="52">
        <v>621477</v>
      </c>
      <c r="CP27" s="53">
        <v>0</v>
      </c>
      <c r="CQ27" s="54">
        <v>122657</v>
      </c>
      <c r="CR27" s="54">
        <v>0</v>
      </c>
      <c r="CS27" s="52">
        <v>498820</v>
      </c>
      <c r="CT27" s="53">
        <v>0</v>
      </c>
      <c r="CU27" s="55">
        <f>IF($CU$5="2021. gada 3 mēneši",C27,IF($CU$5="2021. gada 6 mēneši",C27+AA27,IF($CU$5="2021. gada 9 mēneši",C27+AA27+AY27,IF($CU$5="2021. gada 12 mēneši",C27+AA27+AY27+BW27,"Pārbaudīt"))))</f>
        <v>350.38830000000002</v>
      </c>
      <c r="CV27" s="42">
        <f>IF($CU$5="2021. gada 3 mēneši",D27,IF($CU$5="2021. gada 6 mēneši",D27+AB27,IF($CU$5="2021. gada 9 mēneši",D27+AB27+AZ27,IF($CU$5="2021. gada 12 mēneši",D27+AB27+AZ27+BX27,"Pārbaudīt"))))</f>
        <v>0</v>
      </c>
      <c r="CW27" s="43">
        <f t="shared" ref="CW27" si="123">IFERROR((CU27/$CU$67*100),"")</f>
        <v>3.9998698537284501</v>
      </c>
      <c r="CX27" s="43">
        <f t="shared" ref="CX27" si="124">IFERROR(CV27/$CV$67*100,0)</f>
        <v>0</v>
      </c>
      <c r="CY27" s="44">
        <f t="shared" ref="CY27:DJ28" si="125">IF($CU$5="2021. gada 3 mēneši",G27,IF($CU$5="2021. gada 6 mēneši",G27+AE27,IF($CU$5="2021. gada 9 mēneši",G27+AE27+BC27,IF($CU$5="2021. gada 12 mēneši",G27+AE27+BC27+CA27,"Pārbaudīt"))))</f>
        <v>1820227.83</v>
      </c>
      <c r="CZ27" s="46">
        <f t="shared" si="125"/>
        <v>0</v>
      </c>
      <c r="DA27" s="46">
        <f t="shared" si="125"/>
        <v>1357622.94</v>
      </c>
      <c r="DB27" s="46">
        <f t="shared" si="125"/>
        <v>0</v>
      </c>
      <c r="DC27" s="46">
        <f t="shared" si="125"/>
        <v>1289979.9300000002</v>
      </c>
      <c r="DD27" s="46">
        <f t="shared" si="125"/>
        <v>0</v>
      </c>
      <c r="DE27" s="46">
        <f t="shared" si="125"/>
        <v>967224.52929016738</v>
      </c>
      <c r="DF27" s="46">
        <f t="shared" si="125"/>
        <v>0</v>
      </c>
      <c r="DG27" s="46">
        <f t="shared" si="125"/>
        <v>530247.9</v>
      </c>
      <c r="DH27" s="46">
        <f t="shared" si="125"/>
        <v>0</v>
      </c>
      <c r="DI27" s="46">
        <f t="shared" si="125"/>
        <v>390398.41070983274</v>
      </c>
      <c r="DJ27" s="46">
        <f t="shared" si="125"/>
        <v>0</v>
      </c>
      <c r="DK27" s="47">
        <f t="shared" si="6"/>
        <v>5194.8900000000003</v>
      </c>
      <c r="DL27" s="47">
        <f t="shared" si="6"/>
        <v>0</v>
      </c>
      <c r="DM27" s="52">
        <f t="shared" ref="DM27:DM28" si="126">DO27+DQ27</f>
        <v>1849229.65</v>
      </c>
      <c r="DN27" s="53">
        <f t="shared" ref="DN27:DN28" si="127">IF($CU$5="2021. gada 3 mēneši",V27,IF($CU$5="2021. gada 6 mēneši",V27+AT27,IF($CU$5="2021. gada 9 mēneši",V27+AT27+BR27,IF($CU$5="2021. gada 12 mēneši",V27+AT27+BR27+CP27,"Pārbaudīt"))))</f>
        <v>0</v>
      </c>
      <c r="DO27" s="59">
        <f t="shared" si="23"/>
        <v>1272879.6499999999</v>
      </c>
      <c r="DP27" s="60">
        <f t="shared" ref="DP27:DP28" si="128">DN27</f>
        <v>0</v>
      </c>
      <c r="DQ27" s="61">
        <f>IF($CU$5="2021. gada 3 mēneši",Y27,IF($CU$5="2021. gada 6 mēneši",Y27+AW27,IF($CU$5="2021. gada 9 mēneši",Y27+AW27+BU27,IF($CU$5="2021. gada 12 mēneši",Y27+AW27+BU27+CS27,"Pārbaudīt"))))</f>
        <v>576350</v>
      </c>
      <c r="DR27" s="53">
        <f t="shared" ref="DR27:DR28" si="129">IF($CU$5="2021. gada 3 mēneši",Z27,IF($CU$5="2021. gada 6 mēneši",Z27+AX27,IF($CU$5="2021. gada 9 mēneši",Z27+AX27+BV27,IF($CU$5="2021. gada 12 mēneši",Z27+AX27+BV27+CT27,"Pārbaudīt"))))</f>
        <v>0</v>
      </c>
      <c r="DS27" s="55">
        <f t="shared" ref="DS27:DS28" si="130">CV27-CU27</f>
        <v>-350.38830000000002</v>
      </c>
      <c r="DT27" s="62">
        <f t="shared" si="4"/>
        <v>0</v>
      </c>
      <c r="DU27" s="43"/>
      <c r="DV27" s="43"/>
      <c r="DW27" s="55"/>
      <c r="DX27" s="42"/>
      <c r="DY27" s="43"/>
      <c r="DZ27" s="43"/>
      <c r="EA27" s="55"/>
      <c r="EB27" s="42"/>
      <c r="EC27" s="43"/>
      <c r="ED27" s="43"/>
      <c r="EE27" s="55"/>
      <c r="EF27" s="42"/>
      <c r="EG27" s="43"/>
      <c r="EH27" s="43"/>
      <c r="EI27" s="52">
        <f t="shared" ref="EI27:EI28" si="131">DN27-DM27</f>
        <v>-1849229.65</v>
      </c>
      <c r="EJ27" s="53">
        <f t="shared" si="13"/>
        <v>0</v>
      </c>
      <c r="EK27" s="54">
        <f t="shared" ref="EK27:EK28" si="132">DP27-DO27</f>
        <v>-1272879.6499999999</v>
      </c>
      <c r="EL27" s="54">
        <f t="shared" si="13"/>
        <v>0</v>
      </c>
      <c r="EM27" s="52">
        <f t="shared" ref="EM27:EM28" si="133">DR27-DQ27</f>
        <v>-576350</v>
      </c>
      <c r="EN27" s="63">
        <f t="shared" si="13"/>
        <v>0</v>
      </c>
    </row>
    <row r="28" spans="1:144" ht="14.1" customHeight="1" x14ac:dyDescent="0.3">
      <c r="A28" s="267"/>
      <c r="B28" s="41" t="s">
        <v>34</v>
      </c>
      <c r="C28" s="42">
        <v>1.78</v>
      </c>
      <c r="D28" s="42"/>
      <c r="E28" s="43">
        <f t="shared" ref="E28" si="134">IFERROR((C28/$C$68*100),"")</f>
        <v>8.2407407407407401E-2</v>
      </c>
      <c r="F28" s="43">
        <f t="shared" ref="F28" si="135">IFERROR(D28/$D$68*100,0)</f>
        <v>0</v>
      </c>
      <c r="G28" s="44">
        <v>0</v>
      </c>
      <c r="H28" s="45"/>
      <c r="I28" s="47">
        <v>0</v>
      </c>
      <c r="J28" s="47"/>
      <c r="K28" s="48">
        <v>0</v>
      </c>
      <c r="L28" s="45"/>
      <c r="M28" s="47">
        <v>0</v>
      </c>
      <c r="N28" s="47"/>
      <c r="O28" s="48">
        <v>0</v>
      </c>
      <c r="P28" s="49"/>
      <c r="Q28" s="50">
        <v>0</v>
      </c>
      <c r="R28" s="51"/>
      <c r="S28" s="47">
        <v>0</v>
      </c>
      <c r="T28" s="47">
        <v>0</v>
      </c>
      <c r="U28" s="52">
        <v>0</v>
      </c>
      <c r="V28" s="53"/>
      <c r="W28" s="54">
        <v>0</v>
      </c>
      <c r="X28" s="70"/>
      <c r="Y28" s="61">
        <v>0</v>
      </c>
      <c r="Z28" s="53"/>
      <c r="AA28" s="55">
        <v>0</v>
      </c>
      <c r="AB28" s="42"/>
      <c r="AC28" s="43">
        <f t="shared" ref="AC28" si="136">IFERROR((AA28/$AA$68*100),"")</f>
        <v>0</v>
      </c>
      <c r="AD28" s="43">
        <f t="shared" ref="AD28" si="137">IFERROR(AB28/$AB$68*100,0)</f>
        <v>0</v>
      </c>
      <c r="AE28" s="44">
        <v>0</v>
      </c>
      <c r="AF28" s="49"/>
      <c r="AG28" s="47">
        <v>0</v>
      </c>
      <c r="AH28" s="56"/>
      <c r="AI28" s="48">
        <v>0</v>
      </c>
      <c r="AJ28" s="45"/>
      <c r="AK28" s="47">
        <v>0</v>
      </c>
      <c r="AL28" s="47"/>
      <c r="AM28" s="57">
        <v>0</v>
      </c>
      <c r="AN28" s="49"/>
      <c r="AO28" s="56">
        <v>0</v>
      </c>
      <c r="AP28" s="58"/>
      <c r="AQ28" s="47">
        <v>0</v>
      </c>
      <c r="AR28" s="47">
        <v>0</v>
      </c>
      <c r="AS28" s="52">
        <v>0</v>
      </c>
      <c r="AT28" s="53"/>
      <c r="AU28" s="54">
        <v>0</v>
      </c>
      <c r="AV28" s="70"/>
      <c r="AW28" s="61">
        <v>0</v>
      </c>
      <c r="AX28" s="53"/>
      <c r="AY28" s="55">
        <f>'[1]Pielikums nr.1'!AY33</f>
        <v>0</v>
      </c>
      <c r="AZ28" s="42"/>
      <c r="BA28" s="43">
        <f t="shared" ref="BA28" si="138">IFERROR((AY28/$AY$68*100),"")</f>
        <v>0</v>
      </c>
      <c r="BB28" s="43"/>
      <c r="BC28" s="44">
        <v>0</v>
      </c>
      <c r="BD28" s="49"/>
      <c r="BE28" s="47">
        <v>0</v>
      </c>
      <c r="BF28" s="56"/>
      <c r="BG28" s="48">
        <v>0</v>
      </c>
      <c r="BH28" s="45"/>
      <c r="BI28" s="47">
        <v>0</v>
      </c>
      <c r="BJ28" s="47">
        <v>0</v>
      </c>
      <c r="BK28" s="57">
        <v>0</v>
      </c>
      <c r="BL28" s="49"/>
      <c r="BM28" s="47">
        <v>0</v>
      </c>
      <c r="BN28" s="58"/>
      <c r="BO28" s="47">
        <v>0</v>
      </c>
      <c r="BP28" s="47"/>
      <c r="BQ28" s="52">
        <v>0</v>
      </c>
      <c r="BR28" s="53">
        <v>0</v>
      </c>
      <c r="BS28" s="54">
        <v>0</v>
      </c>
      <c r="BT28" s="70">
        <v>0</v>
      </c>
      <c r="BU28" s="61">
        <v>0</v>
      </c>
      <c r="BV28" s="53">
        <v>0</v>
      </c>
      <c r="BW28" s="55">
        <v>0</v>
      </c>
      <c r="BX28" s="42"/>
      <c r="BY28" s="43">
        <v>0</v>
      </c>
      <c r="BZ28" s="43"/>
      <c r="CA28" s="44">
        <v>0</v>
      </c>
      <c r="CB28" s="49"/>
      <c r="CC28" s="47">
        <v>0</v>
      </c>
      <c r="CD28" s="56"/>
      <c r="CE28" s="48">
        <v>0</v>
      </c>
      <c r="CF28" s="45"/>
      <c r="CG28" s="47">
        <v>0</v>
      </c>
      <c r="CH28" s="47"/>
      <c r="CI28" s="57">
        <v>0</v>
      </c>
      <c r="CJ28" s="49"/>
      <c r="CK28" s="47">
        <v>0</v>
      </c>
      <c r="CL28" s="58"/>
      <c r="CM28" s="47">
        <v>0</v>
      </c>
      <c r="CN28" s="47"/>
      <c r="CO28" s="52">
        <v>0</v>
      </c>
      <c r="CP28" s="53">
        <v>0</v>
      </c>
      <c r="CQ28" s="54">
        <v>0</v>
      </c>
      <c r="CR28" s="70">
        <v>0</v>
      </c>
      <c r="CS28" s="61">
        <v>0</v>
      </c>
      <c r="CT28" s="53">
        <v>0</v>
      </c>
      <c r="CU28" s="55">
        <f>IF($CU$5="2021. gada 3 mēneši",C28,IF($CU$5="2021. gada 6 mēneši",C28+AA28,IF($CU$5="2021. gada 9 mēneši",C28+AA28+AY28,IF($CU$5="2021. gada 12 mēneši",C28+AA28+AY28+BW28,"Pārbaudīt"))))</f>
        <v>1.78</v>
      </c>
      <c r="CV28" s="42">
        <f>IF($CU$5="2021. gada 3 mēneši",D28,IF($CU$5="2021. gada 6 mēneši",D28+AB28,IF($CU$5="2021. gada 9 mēneši",D28+AB28+AZ28,IF($CU$5="2021. gada 12 mēneši",D28+AB28+AZ28+BX28,"Pārbaudīt"))))</f>
        <v>0</v>
      </c>
      <c r="CW28" s="43">
        <f t="shared" ref="CW28" si="139">IFERROR((CU28/$CU$68*100),"")</f>
        <v>2.0319635875703016E-2</v>
      </c>
      <c r="CX28" s="43">
        <f t="shared" ref="CX28" si="140">IFERROR(CV28/$CV$68*100,0)</f>
        <v>0</v>
      </c>
      <c r="CY28" s="44">
        <f t="shared" si="125"/>
        <v>0</v>
      </c>
      <c r="CZ28" s="47">
        <f t="shared" si="125"/>
        <v>0</v>
      </c>
      <c r="DA28" s="47">
        <f t="shared" si="125"/>
        <v>0</v>
      </c>
      <c r="DB28" s="47">
        <f t="shared" si="125"/>
        <v>0</v>
      </c>
      <c r="DC28" s="47">
        <f t="shared" si="125"/>
        <v>0</v>
      </c>
      <c r="DD28" s="47">
        <f t="shared" si="125"/>
        <v>0</v>
      </c>
      <c r="DE28" s="47">
        <f t="shared" si="125"/>
        <v>0</v>
      </c>
      <c r="DF28" s="47">
        <f t="shared" si="125"/>
        <v>0</v>
      </c>
      <c r="DG28" s="47">
        <f t="shared" si="125"/>
        <v>0</v>
      </c>
      <c r="DH28" s="47">
        <f t="shared" si="125"/>
        <v>0</v>
      </c>
      <c r="DI28" s="47">
        <f t="shared" si="125"/>
        <v>0</v>
      </c>
      <c r="DJ28" s="47">
        <f t="shared" si="125"/>
        <v>0</v>
      </c>
      <c r="DK28" s="47">
        <f t="shared" si="6"/>
        <v>0</v>
      </c>
      <c r="DL28" s="47">
        <f t="shared" si="6"/>
        <v>0</v>
      </c>
      <c r="DM28" s="52">
        <f t="shared" si="126"/>
        <v>0</v>
      </c>
      <c r="DN28" s="53">
        <f t="shared" si="127"/>
        <v>0</v>
      </c>
      <c r="DO28" s="59">
        <f t="shared" si="23"/>
        <v>0</v>
      </c>
      <c r="DP28" s="60">
        <f t="shared" si="128"/>
        <v>0</v>
      </c>
      <c r="DQ28" s="61">
        <f>IF($CU$5="2021. gada 3 mēneši",Y28,IF($CU$5="2021. gada 6 mēneši",Y28+AW28,IF($CU$5="2021. gada 9 mēneši",Y28+AW28+BU28,IF($CU$5="2021. gada 12 mēneši",Y28+AW28+BU28+CS28,"Pārbaudīt"))))</f>
        <v>0</v>
      </c>
      <c r="DR28" s="53">
        <f t="shared" si="129"/>
        <v>0</v>
      </c>
      <c r="DS28" s="55">
        <f t="shared" si="130"/>
        <v>-1.78</v>
      </c>
      <c r="DT28" s="62">
        <f t="shared" si="4"/>
        <v>0</v>
      </c>
      <c r="DU28" s="43"/>
      <c r="DV28" s="43"/>
      <c r="DW28" s="55"/>
      <c r="DX28" s="42"/>
      <c r="DY28" s="43"/>
      <c r="DZ28" s="43"/>
      <c r="EA28" s="55"/>
      <c r="EB28" s="42"/>
      <c r="EC28" s="43"/>
      <c r="ED28" s="43"/>
      <c r="EE28" s="55"/>
      <c r="EF28" s="42"/>
      <c r="EG28" s="43"/>
      <c r="EH28" s="43"/>
      <c r="EI28" s="52">
        <f t="shared" si="131"/>
        <v>0</v>
      </c>
      <c r="EJ28" s="53">
        <f t="shared" si="13"/>
        <v>0</v>
      </c>
      <c r="EK28" s="54">
        <f t="shared" si="132"/>
        <v>0</v>
      </c>
      <c r="EL28" s="70">
        <f t="shared" si="13"/>
        <v>0</v>
      </c>
      <c r="EM28" s="52">
        <f t="shared" si="133"/>
        <v>0</v>
      </c>
      <c r="EN28" s="63">
        <f t="shared" si="13"/>
        <v>0</v>
      </c>
    </row>
    <row r="29" spans="1:144" ht="14.1" customHeight="1" x14ac:dyDescent="0.3">
      <c r="A29" s="267"/>
      <c r="B29" s="22" t="s">
        <v>40</v>
      </c>
      <c r="C29" s="23">
        <v>70.64</v>
      </c>
      <c r="D29" s="24"/>
      <c r="E29" s="25">
        <f t="shared" ref="E29:F29" si="141">SUM(E30:E31)</f>
        <v>3.2703703703703706</v>
      </c>
      <c r="F29" s="25">
        <f t="shared" si="141"/>
        <v>0</v>
      </c>
      <c r="G29" s="26">
        <v>166084.40999999992</v>
      </c>
      <c r="H29" s="27"/>
      <c r="I29" s="28">
        <v>151536.31</v>
      </c>
      <c r="J29" s="28"/>
      <c r="K29" s="29">
        <v>166084.40999999992</v>
      </c>
      <c r="L29" s="27"/>
      <c r="M29" s="28">
        <v>151536.31</v>
      </c>
      <c r="N29" s="28"/>
      <c r="O29" s="29">
        <v>0</v>
      </c>
      <c r="P29" s="27"/>
      <c r="Q29" s="28">
        <v>0</v>
      </c>
      <c r="R29" s="64"/>
      <c r="S29" s="28">
        <v>2351.14</v>
      </c>
      <c r="T29" s="28">
        <v>0</v>
      </c>
      <c r="U29" s="34">
        <v>269100.04000000004</v>
      </c>
      <c r="V29" s="35"/>
      <c r="W29" s="36">
        <v>269100.04000000004</v>
      </c>
      <c r="X29" s="71"/>
      <c r="Y29" s="35">
        <v>0</v>
      </c>
      <c r="Z29" s="35"/>
      <c r="AA29" s="23">
        <v>56.768599999999999</v>
      </c>
      <c r="AB29" s="24"/>
      <c r="AC29" s="25">
        <f t="shared" ref="AC29:AD29" si="142">SUM(AC30:AC31)</f>
        <v>2.599294752779544</v>
      </c>
      <c r="AD29" s="25">
        <f t="shared" si="142"/>
        <v>0</v>
      </c>
      <c r="AE29" s="26">
        <v>291492.05</v>
      </c>
      <c r="AF29" s="27"/>
      <c r="AG29" s="28">
        <v>144891.82999999999</v>
      </c>
      <c r="AH29" s="28"/>
      <c r="AI29" s="29">
        <v>291492.05</v>
      </c>
      <c r="AJ29" s="27"/>
      <c r="AK29" s="28">
        <v>144891.82999999999</v>
      </c>
      <c r="AL29" s="28"/>
      <c r="AM29" s="29">
        <v>0</v>
      </c>
      <c r="AN29" s="27"/>
      <c r="AO29" s="28">
        <v>0</v>
      </c>
      <c r="AP29" s="65"/>
      <c r="AQ29" s="28">
        <v>5134.74</v>
      </c>
      <c r="AR29" s="28">
        <v>0</v>
      </c>
      <c r="AS29" s="34">
        <v>258021.71000000002</v>
      </c>
      <c r="AT29" s="35"/>
      <c r="AU29" s="36">
        <v>258021.71000000002</v>
      </c>
      <c r="AV29" s="71"/>
      <c r="AW29" s="35">
        <v>0</v>
      </c>
      <c r="AX29" s="35"/>
      <c r="AY29" s="23">
        <f>SUM(AY30:AY31)</f>
        <v>10.266666666666666</v>
      </c>
      <c r="AZ29" s="24"/>
      <c r="BA29" s="25">
        <f t="shared" ref="BA29" si="143">SUM(BA30:BA31)</f>
        <v>0.46497664352668189</v>
      </c>
      <c r="BB29" s="25"/>
      <c r="BC29" s="26">
        <v>80672.19</v>
      </c>
      <c r="BD29" s="27"/>
      <c r="BE29" s="28">
        <v>59318.26</v>
      </c>
      <c r="BF29" s="28"/>
      <c r="BG29" s="29">
        <v>80672.19</v>
      </c>
      <c r="BH29" s="27"/>
      <c r="BI29" s="28">
        <v>59318.26</v>
      </c>
      <c r="BJ29" s="28">
        <v>0</v>
      </c>
      <c r="BK29" s="29">
        <v>0</v>
      </c>
      <c r="BL29" s="27"/>
      <c r="BM29" s="28">
        <v>0</v>
      </c>
      <c r="BN29" s="65"/>
      <c r="BO29" s="28">
        <v>7857.68</v>
      </c>
      <c r="BP29" s="28"/>
      <c r="BQ29" s="34">
        <v>76297.759999999995</v>
      </c>
      <c r="BR29" s="35">
        <v>0</v>
      </c>
      <c r="BS29" s="36">
        <v>76297.759999999995</v>
      </c>
      <c r="BT29" s="71">
        <v>0</v>
      </c>
      <c r="BU29" s="35">
        <v>0</v>
      </c>
      <c r="BV29" s="35">
        <v>0</v>
      </c>
      <c r="BW29" s="23">
        <v>93.2</v>
      </c>
      <c r="BX29" s="24"/>
      <c r="BY29" s="25">
        <v>4.2210217379889698</v>
      </c>
      <c r="BZ29" s="25"/>
      <c r="CA29" s="26">
        <v>451229.15</v>
      </c>
      <c r="CB29" s="27"/>
      <c r="CC29" s="28">
        <v>331788.78999999998</v>
      </c>
      <c r="CD29" s="28"/>
      <c r="CE29" s="29">
        <v>451229.15</v>
      </c>
      <c r="CF29" s="27"/>
      <c r="CG29" s="28">
        <v>331788.78999999998</v>
      </c>
      <c r="CH29" s="28"/>
      <c r="CI29" s="29">
        <v>0</v>
      </c>
      <c r="CJ29" s="27"/>
      <c r="CK29" s="28">
        <v>0</v>
      </c>
      <c r="CL29" s="65"/>
      <c r="CM29" s="28">
        <v>4841.51</v>
      </c>
      <c r="CN29" s="28"/>
      <c r="CO29" s="34">
        <v>453564.56</v>
      </c>
      <c r="CP29" s="35">
        <v>0</v>
      </c>
      <c r="CQ29" s="36">
        <v>453564.56</v>
      </c>
      <c r="CR29" s="71">
        <v>0</v>
      </c>
      <c r="CS29" s="35">
        <v>0</v>
      </c>
      <c r="CT29" s="35">
        <v>0</v>
      </c>
      <c r="CU29" s="23">
        <f t="shared" ref="CU29:DM29" si="144">SUM(CU30:CU31)</f>
        <v>230.87526666666665</v>
      </c>
      <c r="CV29" s="24">
        <f t="shared" si="144"/>
        <v>0</v>
      </c>
      <c r="CW29" s="25">
        <f t="shared" si="144"/>
        <v>2.635564652212314</v>
      </c>
      <c r="CX29" s="25">
        <f t="shared" si="144"/>
        <v>0</v>
      </c>
      <c r="CY29" s="26">
        <f t="shared" si="144"/>
        <v>989477.79999999993</v>
      </c>
      <c r="CZ29" s="28">
        <f>SUM(CZ30:CZ31)</f>
        <v>0</v>
      </c>
      <c r="DA29" s="28">
        <f t="shared" si="144"/>
        <v>687535.19</v>
      </c>
      <c r="DB29" s="28">
        <f>SUM(DB30:DB31)</f>
        <v>0</v>
      </c>
      <c r="DC29" s="28">
        <f t="shared" si="144"/>
        <v>989477.79999999993</v>
      </c>
      <c r="DD29" s="28">
        <f>SUM(DD30:DD31)</f>
        <v>0</v>
      </c>
      <c r="DE29" s="28">
        <f t="shared" si="144"/>
        <v>687535.19</v>
      </c>
      <c r="DF29" s="28">
        <f>SUM(DF30:DF31)</f>
        <v>0</v>
      </c>
      <c r="DG29" s="28">
        <f t="shared" si="144"/>
        <v>0</v>
      </c>
      <c r="DH29" s="28">
        <f>SUM(DH30:DH31)</f>
        <v>0</v>
      </c>
      <c r="DI29" s="28">
        <f t="shared" si="144"/>
        <v>0</v>
      </c>
      <c r="DJ29" s="28">
        <f>SUM(DJ30:DJ31)</f>
        <v>0</v>
      </c>
      <c r="DK29" s="28">
        <f t="shared" si="6"/>
        <v>4285.7700000000004</v>
      </c>
      <c r="DL29" s="28">
        <f t="shared" si="6"/>
        <v>0</v>
      </c>
      <c r="DM29" s="34">
        <f t="shared" si="144"/>
        <v>1056984.07</v>
      </c>
      <c r="DN29" s="35">
        <f>SUM(DN30:DN31)</f>
        <v>0</v>
      </c>
      <c r="DO29" s="36">
        <f t="shared" si="23"/>
        <v>1056984.07</v>
      </c>
      <c r="DP29" s="38">
        <f>SUM(DP30:DP31)</f>
        <v>0</v>
      </c>
      <c r="DQ29" s="35">
        <f>SUM(DQ30:DQ31)</f>
        <v>0</v>
      </c>
      <c r="DR29" s="35">
        <f>SUM(DR30:DR31)</f>
        <v>0</v>
      </c>
      <c r="DS29" s="23">
        <f>SUM(DS30:DS31)</f>
        <v>-230.87526666666665</v>
      </c>
      <c r="DT29" s="66">
        <f t="shared" si="4"/>
        <v>0</v>
      </c>
      <c r="DU29" s="25"/>
      <c r="DV29" s="25"/>
      <c r="DW29" s="23"/>
      <c r="DX29" s="24"/>
      <c r="DY29" s="25"/>
      <c r="DZ29" s="25"/>
      <c r="EA29" s="23"/>
      <c r="EB29" s="24"/>
      <c r="EC29" s="25"/>
      <c r="ED29" s="25"/>
      <c r="EE29" s="23"/>
      <c r="EF29" s="24"/>
      <c r="EG29" s="25"/>
      <c r="EH29" s="25"/>
      <c r="EI29" s="34">
        <f>SUM(EI30:EI31)</f>
        <v>-1056984.07</v>
      </c>
      <c r="EJ29" s="35">
        <f t="shared" si="13"/>
        <v>0</v>
      </c>
      <c r="EK29" s="36">
        <f>SUM(EK30:EK31)</f>
        <v>-1056984.07</v>
      </c>
      <c r="EL29" s="71">
        <f t="shared" si="13"/>
        <v>0</v>
      </c>
      <c r="EM29" s="34">
        <f>SUM(EM30:EM31)</f>
        <v>0</v>
      </c>
      <c r="EN29" s="40">
        <f t="shared" si="13"/>
        <v>0</v>
      </c>
    </row>
    <row r="30" spans="1:144" ht="14.1" customHeight="1" x14ac:dyDescent="0.3">
      <c r="A30" s="267"/>
      <c r="B30" s="41" t="s">
        <v>33</v>
      </c>
      <c r="C30" s="42">
        <v>70.3</v>
      </c>
      <c r="D30" s="42"/>
      <c r="E30" s="43">
        <f t="shared" ref="E30" si="145">IFERROR((C30/$C$67*100),"")</f>
        <v>3.2546296296296298</v>
      </c>
      <c r="F30" s="43">
        <f t="shared" ref="F30" si="146">IFERROR(D30/$D$67*100,0)</f>
        <v>0</v>
      </c>
      <c r="G30" s="44">
        <v>166084.40999999992</v>
      </c>
      <c r="H30" s="45"/>
      <c r="I30" s="46">
        <v>151536.31</v>
      </c>
      <c r="J30" s="47"/>
      <c r="K30" s="48">
        <v>166084.40999999992</v>
      </c>
      <c r="L30" s="45"/>
      <c r="M30" s="47">
        <v>151536.31</v>
      </c>
      <c r="N30" s="47"/>
      <c r="O30" s="48">
        <v>0</v>
      </c>
      <c r="P30" s="49"/>
      <c r="Q30" s="50">
        <v>0</v>
      </c>
      <c r="R30" s="51"/>
      <c r="S30" s="47">
        <v>2362.5100000000002</v>
      </c>
      <c r="T30" s="47">
        <v>0</v>
      </c>
      <c r="U30" s="52">
        <v>269100.04000000004</v>
      </c>
      <c r="V30" s="53"/>
      <c r="W30" s="54">
        <v>269100.04000000004</v>
      </c>
      <c r="X30" s="70"/>
      <c r="Y30" s="61">
        <v>0</v>
      </c>
      <c r="Z30" s="53"/>
      <c r="AA30" s="55">
        <v>56.768599999999999</v>
      </c>
      <c r="AB30" s="42"/>
      <c r="AC30" s="43">
        <f t="shared" ref="AC30" si="147">IFERROR((AA30/$AA$67*100),"")</f>
        <v>2.599294752779544</v>
      </c>
      <c r="AD30" s="43">
        <f t="shared" ref="AD30" si="148">IFERROR(AB30/$AB$67*100,0)</f>
        <v>0</v>
      </c>
      <c r="AE30" s="44">
        <v>291492.05</v>
      </c>
      <c r="AF30" s="49"/>
      <c r="AG30" s="46">
        <v>144891.82999999999</v>
      </c>
      <c r="AH30" s="56"/>
      <c r="AI30" s="48">
        <v>291492.05</v>
      </c>
      <c r="AJ30" s="45"/>
      <c r="AK30" s="47">
        <v>144891.82999999999</v>
      </c>
      <c r="AL30" s="47"/>
      <c r="AM30" s="57">
        <v>0</v>
      </c>
      <c r="AN30" s="49"/>
      <c r="AO30" s="56">
        <v>0</v>
      </c>
      <c r="AP30" s="58"/>
      <c r="AQ30" s="47">
        <v>5134.74</v>
      </c>
      <c r="AR30" s="47">
        <v>0</v>
      </c>
      <c r="AS30" s="52">
        <v>258021.71000000002</v>
      </c>
      <c r="AT30" s="53"/>
      <c r="AU30" s="54">
        <v>258021.71000000002</v>
      </c>
      <c r="AV30" s="70"/>
      <c r="AW30" s="61">
        <v>0</v>
      </c>
      <c r="AX30" s="53"/>
      <c r="AY30" s="55">
        <f>'[1]Pielikums nr.1'!AY36</f>
        <v>10.266666666666666</v>
      </c>
      <c r="AZ30" s="42"/>
      <c r="BA30" s="43">
        <f t="shared" ref="BA30" si="149">IFERROR((AY30/$AY$67*100),"")</f>
        <v>0.46497664352668189</v>
      </c>
      <c r="BB30" s="43"/>
      <c r="BC30" s="44">
        <v>80672.19</v>
      </c>
      <c r="BD30" s="49"/>
      <c r="BE30" s="46">
        <v>59318.26</v>
      </c>
      <c r="BF30" s="56"/>
      <c r="BG30" s="48">
        <v>80672.19</v>
      </c>
      <c r="BH30" s="45"/>
      <c r="BI30" s="47">
        <v>59318.26</v>
      </c>
      <c r="BJ30" s="47">
        <v>0</v>
      </c>
      <c r="BK30" s="57">
        <v>0</v>
      </c>
      <c r="BL30" s="49"/>
      <c r="BM30" s="47">
        <v>0</v>
      </c>
      <c r="BN30" s="58"/>
      <c r="BO30" s="47">
        <v>7857.68</v>
      </c>
      <c r="BP30" s="47"/>
      <c r="BQ30" s="52">
        <v>76297.759999999995</v>
      </c>
      <c r="BR30" s="53">
        <v>0</v>
      </c>
      <c r="BS30" s="54">
        <v>76297.759999999995</v>
      </c>
      <c r="BT30" s="70">
        <v>0</v>
      </c>
      <c r="BU30" s="61">
        <v>0</v>
      </c>
      <c r="BV30" s="53">
        <v>0</v>
      </c>
      <c r="BW30" s="55">
        <v>93.2</v>
      </c>
      <c r="BX30" s="42"/>
      <c r="BY30" s="43">
        <v>4.2210217379889698</v>
      </c>
      <c r="BZ30" s="43"/>
      <c r="CA30" s="44">
        <v>451229.15</v>
      </c>
      <c r="CB30" s="49"/>
      <c r="CC30" s="46">
        <v>331788.78999999998</v>
      </c>
      <c r="CD30" s="56"/>
      <c r="CE30" s="48">
        <v>451229.15</v>
      </c>
      <c r="CF30" s="45"/>
      <c r="CG30" s="47">
        <v>331788.78999999998</v>
      </c>
      <c r="CH30" s="47"/>
      <c r="CI30" s="57">
        <v>0</v>
      </c>
      <c r="CJ30" s="49"/>
      <c r="CK30" s="47">
        <v>0</v>
      </c>
      <c r="CL30" s="58"/>
      <c r="CM30" s="47">
        <v>4841.51</v>
      </c>
      <c r="CN30" s="47"/>
      <c r="CO30" s="52">
        <v>453564.56</v>
      </c>
      <c r="CP30" s="53">
        <v>0</v>
      </c>
      <c r="CQ30" s="54">
        <v>453564.56</v>
      </c>
      <c r="CR30" s="70">
        <v>0</v>
      </c>
      <c r="CS30" s="61">
        <v>0</v>
      </c>
      <c r="CT30" s="53">
        <v>0</v>
      </c>
      <c r="CU30" s="55">
        <f>IF($CU$5="2021. gada 3 mēneši",C30,IF($CU$5="2021. gada 6 mēneši",C30+AA30,IF($CU$5="2021. gada 9 mēneši",C30+AA30+AY30,IF($CU$5="2021. gada 12 mēneši",C30+AA30+AY30+BW30,"Pārbaudīt"))))</f>
        <v>230.53526666666664</v>
      </c>
      <c r="CV30" s="42">
        <f>IF($CU$5="2021. gada 3 mēneši",D30,IF($CU$5="2021. gada 6 mēneši",D30+AB30,IF($CU$5="2021. gada 9 mēneši",D30+AB30+AZ30,IF($CU$5="2021. gada 12 mēneši",D30+AB30+AZ30+BX30,"Pārbaudīt"))))</f>
        <v>0</v>
      </c>
      <c r="CW30" s="43">
        <f t="shared" ref="CW30" si="150">IFERROR((CU30/$CU$67*100),"")</f>
        <v>2.6316833734495391</v>
      </c>
      <c r="CX30" s="43">
        <f t="shared" ref="CX30" si="151">IFERROR(CV30/$CV$67*100,0)</f>
        <v>0</v>
      </c>
      <c r="CY30" s="44">
        <f t="shared" ref="CY30:DJ31" si="152">IF($CU$5="2021. gada 3 mēneši",G30,IF($CU$5="2021. gada 6 mēneši",G30+AE30,IF($CU$5="2021. gada 9 mēneši",G30+AE30+BC30,IF($CU$5="2021. gada 12 mēneši",G30+AE30+BC30+CA30,"Pārbaudīt"))))</f>
        <v>989477.79999999993</v>
      </c>
      <c r="CZ30" s="46">
        <f t="shared" si="152"/>
        <v>0</v>
      </c>
      <c r="DA30" s="46">
        <f t="shared" si="152"/>
        <v>687535.19</v>
      </c>
      <c r="DB30" s="46">
        <f t="shared" si="152"/>
        <v>0</v>
      </c>
      <c r="DC30" s="46">
        <f t="shared" si="152"/>
        <v>989477.79999999993</v>
      </c>
      <c r="DD30" s="46">
        <f t="shared" si="152"/>
        <v>0</v>
      </c>
      <c r="DE30" s="46">
        <f t="shared" si="152"/>
        <v>687535.19</v>
      </c>
      <c r="DF30" s="46">
        <f t="shared" si="152"/>
        <v>0</v>
      </c>
      <c r="DG30" s="46">
        <f t="shared" si="152"/>
        <v>0</v>
      </c>
      <c r="DH30" s="46">
        <f t="shared" si="152"/>
        <v>0</v>
      </c>
      <c r="DI30" s="46">
        <f t="shared" si="152"/>
        <v>0</v>
      </c>
      <c r="DJ30" s="46">
        <f t="shared" si="152"/>
        <v>0</v>
      </c>
      <c r="DK30" s="47">
        <f t="shared" si="6"/>
        <v>4292.09</v>
      </c>
      <c r="DL30" s="47">
        <f t="shared" si="6"/>
        <v>0</v>
      </c>
      <c r="DM30" s="52">
        <f t="shared" ref="DM30:DM31" si="153">DO30+DQ30</f>
        <v>1056984.07</v>
      </c>
      <c r="DN30" s="53">
        <f t="shared" ref="DN30:DO37" si="154">IF($CU$5="2021. gada 3 mēneši",V30,IF($CU$5="2021. gada 6 mēneši",V30+AT30,IF($CU$5="2021. gada 9 mēneši",V30+AT30+BR30,IF($CU$5="2021. gada 12 mēneši",V30+AT30+BR30+CP30,"Pārbaudīt"))))</f>
        <v>0</v>
      </c>
      <c r="DO30" s="59">
        <f t="shared" si="23"/>
        <v>1056984.07</v>
      </c>
      <c r="DP30" s="60">
        <f>DN30</f>
        <v>0</v>
      </c>
      <c r="DQ30" s="61">
        <f>IF($CU$5="2021. gada 3 mēneši",Y30,IF($CU$5="2021. gada 6 mēneši",Y30+AW30,IF($CU$5="2021. gada 9 mēneši",Y30+AW30+BU30,IF($CU$5="2021. gada 12 mēneši",Y30+AW30+BU30+CS30,"Pārbaudīt"))))</f>
        <v>0</v>
      </c>
      <c r="DR30" s="53">
        <f t="shared" ref="DR30:DR31" si="155">IF($CU$5="2021. gada 3 mēneši",Z30,IF($CU$5="2021. gada 6 mēneši",Z30+AX30,IF($CU$5="2021. gada 9 mēneši",Z30+AX30+BV30,IF($CU$5="2021. gada 12 mēneši",Z30+AX30+BV30+CT30,"Pārbaudīt"))))</f>
        <v>0</v>
      </c>
      <c r="DS30" s="55">
        <f t="shared" ref="DS30:DS31" si="156">CV30-CU30</f>
        <v>-230.53526666666664</v>
      </c>
      <c r="DT30" s="62">
        <f t="shared" si="4"/>
        <v>0</v>
      </c>
      <c r="DU30" s="43"/>
      <c r="DV30" s="43"/>
      <c r="DW30" s="55"/>
      <c r="DX30" s="42"/>
      <c r="DY30" s="43"/>
      <c r="DZ30" s="43"/>
      <c r="EA30" s="55"/>
      <c r="EB30" s="42"/>
      <c r="EC30" s="43"/>
      <c r="ED30" s="43"/>
      <c r="EE30" s="55"/>
      <c r="EF30" s="42"/>
      <c r="EG30" s="43"/>
      <c r="EH30" s="43"/>
      <c r="EI30" s="52">
        <f t="shared" ref="EI30:EI31" si="157">DN30-DM30</f>
        <v>-1056984.07</v>
      </c>
      <c r="EJ30" s="53">
        <f t="shared" si="13"/>
        <v>0</v>
      </c>
      <c r="EK30" s="54">
        <f t="shared" ref="EK30:EK31" si="158">DP30-DO30</f>
        <v>-1056984.07</v>
      </c>
      <c r="EL30" s="70">
        <f t="shared" si="13"/>
        <v>0</v>
      </c>
      <c r="EM30" s="52">
        <f t="shared" ref="EM30:EM31" si="159">DR30-DQ30</f>
        <v>0</v>
      </c>
      <c r="EN30" s="63">
        <f t="shared" si="13"/>
        <v>0</v>
      </c>
    </row>
    <row r="31" spans="1:144" ht="14.1" customHeight="1" x14ac:dyDescent="0.3">
      <c r="A31" s="267"/>
      <c r="B31" s="41" t="s">
        <v>34</v>
      </c>
      <c r="C31" s="42">
        <v>0.34</v>
      </c>
      <c r="D31" s="42"/>
      <c r="E31" s="43">
        <f t="shared" ref="E31" si="160">IFERROR((C31/$C$68*100),"")</f>
        <v>1.5740740740740743E-2</v>
      </c>
      <c r="F31" s="43">
        <f t="shared" ref="F31" si="161">IFERROR(D31/$D$68*100,0)</f>
        <v>0</v>
      </c>
      <c r="G31" s="44">
        <v>0</v>
      </c>
      <c r="H31" s="45"/>
      <c r="I31" s="47">
        <v>0</v>
      </c>
      <c r="J31" s="47"/>
      <c r="K31" s="48">
        <v>0</v>
      </c>
      <c r="L31" s="45"/>
      <c r="M31" s="47">
        <v>0</v>
      </c>
      <c r="N31" s="47"/>
      <c r="O31" s="48">
        <v>0</v>
      </c>
      <c r="P31" s="49"/>
      <c r="Q31" s="50">
        <v>0</v>
      </c>
      <c r="R31" s="51"/>
      <c r="S31" s="47">
        <v>0</v>
      </c>
      <c r="T31" s="47">
        <v>0</v>
      </c>
      <c r="U31" s="52">
        <v>0</v>
      </c>
      <c r="V31" s="53"/>
      <c r="W31" s="54">
        <v>0</v>
      </c>
      <c r="X31" s="70"/>
      <c r="Y31" s="61">
        <v>0</v>
      </c>
      <c r="Z31" s="53"/>
      <c r="AA31" s="55">
        <v>0</v>
      </c>
      <c r="AB31" s="42"/>
      <c r="AC31" s="43">
        <f t="shared" ref="AC31" si="162">IFERROR((AA31/$AA$68*100),"")</f>
        <v>0</v>
      </c>
      <c r="AD31" s="43">
        <f t="shared" ref="AD31" si="163">IFERROR(AB31/$AB$68*100,0)</f>
        <v>0</v>
      </c>
      <c r="AE31" s="44">
        <v>0</v>
      </c>
      <c r="AF31" s="49"/>
      <c r="AG31" s="47">
        <v>0</v>
      </c>
      <c r="AH31" s="56"/>
      <c r="AI31" s="48">
        <v>0</v>
      </c>
      <c r="AJ31" s="45"/>
      <c r="AK31" s="47">
        <v>0</v>
      </c>
      <c r="AL31" s="47"/>
      <c r="AM31" s="57">
        <v>0</v>
      </c>
      <c r="AN31" s="49"/>
      <c r="AO31" s="56">
        <v>0</v>
      </c>
      <c r="AP31" s="58"/>
      <c r="AQ31" s="47">
        <v>0</v>
      </c>
      <c r="AR31" s="47">
        <v>0</v>
      </c>
      <c r="AS31" s="52">
        <v>0</v>
      </c>
      <c r="AT31" s="53"/>
      <c r="AU31" s="54">
        <v>0</v>
      </c>
      <c r="AV31" s="70"/>
      <c r="AW31" s="61">
        <v>0</v>
      </c>
      <c r="AX31" s="53"/>
      <c r="AY31" s="55">
        <f>'[1]Pielikums nr.1'!AY37</f>
        <v>0</v>
      </c>
      <c r="AZ31" s="42"/>
      <c r="BA31" s="43">
        <f t="shared" ref="BA31" si="164">IFERROR((AY31/$AY$68*100),"")</f>
        <v>0</v>
      </c>
      <c r="BB31" s="43"/>
      <c r="BC31" s="44">
        <v>0</v>
      </c>
      <c r="BD31" s="49"/>
      <c r="BE31" s="47">
        <v>0</v>
      </c>
      <c r="BF31" s="56"/>
      <c r="BG31" s="48">
        <v>0</v>
      </c>
      <c r="BH31" s="45"/>
      <c r="BI31" s="47">
        <v>0</v>
      </c>
      <c r="BJ31" s="47">
        <v>0</v>
      </c>
      <c r="BK31" s="57">
        <v>0</v>
      </c>
      <c r="BL31" s="49"/>
      <c r="BM31" s="47">
        <v>0</v>
      </c>
      <c r="BN31" s="58"/>
      <c r="BO31" s="47">
        <v>0</v>
      </c>
      <c r="BP31" s="47"/>
      <c r="BQ31" s="52">
        <v>0</v>
      </c>
      <c r="BR31" s="53">
        <v>0</v>
      </c>
      <c r="BS31" s="54">
        <v>0</v>
      </c>
      <c r="BT31" s="70">
        <v>0</v>
      </c>
      <c r="BU31" s="61">
        <v>0</v>
      </c>
      <c r="BV31" s="53">
        <v>0</v>
      </c>
      <c r="BW31" s="55">
        <v>0</v>
      </c>
      <c r="BX31" s="42"/>
      <c r="BY31" s="43">
        <v>0</v>
      </c>
      <c r="BZ31" s="43"/>
      <c r="CA31" s="44">
        <v>0</v>
      </c>
      <c r="CB31" s="49"/>
      <c r="CC31" s="47">
        <v>0</v>
      </c>
      <c r="CD31" s="56"/>
      <c r="CE31" s="48">
        <v>0</v>
      </c>
      <c r="CF31" s="45"/>
      <c r="CG31" s="47">
        <v>0</v>
      </c>
      <c r="CH31" s="47"/>
      <c r="CI31" s="57">
        <v>0</v>
      </c>
      <c r="CJ31" s="49"/>
      <c r="CK31" s="47">
        <v>0</v>
      </c>
      <c r="CL31" s="58"/>
      <c r="CM31" s="47">
        <v>0</v>
      </c>
      <c r="CN31" s="47"/>
      <c r="CO31" s="52">
        <v>0</v>
      </c>
      <c r="CP31" s="53">
        <v>0</v>
      </c>
      <c r="CQ31" s="54">
        <v>0</v>
      </c>
      <c r="CR31" s="70">
        <v>0</v>
      </c>
      <c r="CS31" s="61">
        <v>0</v>
      </c>
      <c r="CT31" s="53">
        <v>0</v>
      </c>
      <c r="CU31" s="55">
        <f>IF($CU$5="2021. gada 3 mēneši",C31,IF($CU$5="2021. gada 6 mēneši",C31+AA31,IF($CU$5="2021. gada 9 mēneši",C31+AA31+AY31,IF($CU$5="2021. gada 12 mēneši",C31+AA31+AY31+BW31,"Pārbaudīt"))))</f>
        <v>0.34</v>
      </c>
      <c r="CV31" s="42">
        <f>IF($CU$5="2021. gada 3 mēneši",D31,IF($CU$5="2021. gada 6 mēneši",D31+AB31,IF($CU$5="2021. gada 9 mēneši",D31+AB31+AZ31,IF($CU$5="2021. gada 12 mēneši",D31+AB31+AZ31+BX31,"Pārbaudīt"))))</f>
        <v>0</v>
      </c>
      <c r="CW31" s="43">
        <f t="shared" ref="CW31" si="165">IFERROR((CU31/$CU$68*100),"")</f>
        <v>3.8812787627747337E-3</v>
      </c>
      <c r="CX31" s="43">
        <f t="shared" ref="CX31" si="166">IFERROR(CV31/$CV$68*100,0)</f>
        <v>0</v>
      </c>
      <c r="CY31" s="44">
        <f t="shared" si="152"/>
        <v>0</v>
      </c>
      <c r="CZ31" s="47">
        <f t="shared" si="152"/>
        <v>0</v>
      </c>
      <c r="DA31" s="47">
        <f t="shared" si="152"/>
        <v>0</v>
      </c>
      <c r="DB31" s="47">
        <f t="shared" si="152"/>
        <v>0</v>
      </c>
      <c r="DC31" s="47">
        <f t="shared" si="152"/>
        <v>0</v>
      </c>
      <c r="DD31" s="47">
        <f t="shared" si="152"/>
        <v>0</v>
      </c>
      <c r="DE31" s="47">
        <f t="shared" si="152"/>
        <v>0</v>
      </c>
      <c r="DF31" s="47">
        <f t="shared" si="152"/>
        <v>0</v>
      </c>
      <c r="DG31" s="47">
        <f t="shared" si="152"/>
        <v>0</v>
      </c>
      <c r="DH31" s="47">
        <f t="shared" si="152"/>
        <v>0</v>
      </c>
      <c r="DI31" s="47">
        <f t="shared" si="152"/>
        <v>0</v>
      </c>
      <c r="DJ31" s="47">
        <f t="shared" si="152"/>
        <v>0</v>
      </c>
      <c r="DK31" s="47">
        <f t="shared" si="6"/>
        <v>0</v>
      </c>
      <c r="DL31" s="47">
        <f t="shared" si="6"/>
        <v>0</v>
      </c>
      <c r="DM31" s="52">
        <f t="shared" si="153"/>
        <v>0</v>
      </c>
      <c r="DN31" s="53">
        <f t="shared" si="154"/>
        <v>0</v>
      </c>
      <c r="DO31" s="59">
        <f t="shared" si="154"/>
        <v>0</v>
      </c>
      <c r="DP31" s="60">
        <f>DN31</f>
        <v>0</v>
      </c>
      <c r="DQ31" s="61">
        <f>IF($CU$5="2021. gada 3 mēneši",Y31,IF($CU$5="2021. gada 6 mēneši",Y31+AW31,IF($CU$5="2021. gada 9 mēneši",Y31+AW31+BU31,IF($CU$5="2021. gada 12 mēneši",Y31+AW31+BU31+CS31,"Pārbaudīt"))))</f>
        <v>0</v>
      </c>
      <c r="DR31" s="53">
        <f t="shared" si="155"/>
        <v>0</v>
      </c>
      <c r="DS31" s="55">
        <f t="shared" si="156"/>
        <v>-0.34</v>
      </c>
      <c r="DT31" s="62">
        <f t="shared" si="4"/>
        <v>0</v>
      </c>
      <c r="DU31" s="43"/>
      <c r="DV31" s="43"/>
      <c r="DW31" s="55"/>
      <c r="DX31" s="42"/>
      <c r="DY31" s="43"/>
      <c r="DZ31" s="43"/>
      <c r="EA31" s="55"/>
      <c r="EB31" s="42"/>
      <c r="EC31" s="43"/>
      <c r="ED31" s="43"/>
      <c r="EE31" s="55"/>
      <c r="EF31" s="42"/>
      <c r="EG31" s="43"/>
      <c r="EH31" s="43"/>
      <c r="EI31" s="52">
        <f t="shared" si="157"/>
        <v>0</v>
      </c>
      <c r="EJ31" s="53">
        <f t="shared" si="13"/>
        <v>0</v>
      </c>
      <c r="EK31" s="54">
        <f t="shared" si="158"/>
        <v>0</v>
      </c>
      <c r="EL31" s="70">
        <f t="shared" si="13"/>
        <v>0</v>
      </c>
      <c r="EM31" s="52">
        <f t="shared" si="159"/>
        <v>0</v>
      </c>
      <c r="EN31" s="63">
        <f t="shared" si="13"/>
        <v>0</v>
      </c>
    </row>
    <row r="32" spans="1:144" ht="14.1" customHeight="1" x14ac:dyDescent="0.3">
      <c r="A32" s="267"/>
      <c r="B32" s="22" t="s">
        <v>41</v>
      </c>
      <c r="C32" s="23">
        <v>18.22</v>
      </c>
      <c r="D32" s="24"/>
      <c r="E32" s="25">
        <f t="shared" ref="E32:F32" si="167">SUM(E33:E34)</f>
        <v>0.84351851851851845</v>
      </c>
      <c r="F32" s="25">
        <f t="shared" si="167"/>
        <v>0</v>
      </c>
      <c r="G32" s="26">
        <v>135611.38</v>
      </c>
      <c r="H32" s="27"/>
      <c r="I32" s="28">
        <v>114400.21</v>
      </c>
      <c r="J32" s="28"/>
      <c r="K32" s="29">
        <v>90790.57</v>
      </c>
      <c r="L32" s="27"/>
      <c r="M32" s="28">
        <v>76589.887028800236</v>
      </c>
      <c r="N32" s="28"/>
      <c r="O32" s="29">
        <v>44820.81</v>
      </c>
      <c r="P32" s="27"/>
      <c r="Q32" s="28">
        <v>37810.32297119977</v>
      </c>
      <c r="R32" s="64"/>
      <c r="S32" s="28">
        <v>7443</v>
      </c>
      <c r="T32" s="28">
        <v>0</v>
      </c>
      <c r="U32" s="34">
        <v>141438.90000000002</v>
      </c>
      <c r="V32" s="35"/>
      <c r="W32" s="36">
        <v>141438.90000000002</v>
      </c>
      <c r="X32" s="71"/>
      <c r="Y32" s="35">
        <v>0</v>
      </c>
      <c r="Z32" s="35"/>
      <c r="AA32" s="23">
        <v>16.878799999999998</v>
      </c>
      <c r="AB32" s="24"/>
      <c r="AC32" s="25">
        <f t="shared" ref="AC32:AD32" si="168">SUM(AC33:AC34)</f>
        <v>0.77283879245243614</v>
      </c>
      <c r="AD32" s="25">
        <f t="shared" si="168"/>
        <v>0</v>
      </c>
      <c r="AE32" s="26">
        <v>47230.400000000001</v>
      </c>
      <c r="AF32" s="27"/>
      <c r="AG32" s="28">
        <v>33619.75</v>
      </c>
      <c r="AH32" s="28"/>
      <c r="AI32" s="29">
        <v>43501.48</v>
      </c>
      <c r="AJ32" s="27"/>
      <c r="AK32" s="28">
        <v>30965.413848495886</v>
      </c>
      <c r="AL32" s="28"/>
      <c r="AM32" s="29">
        <v>3728.9200000000005</v>
      </c>
      <c r="AN32" s="27"/>
      <c r="AO32" s="28">
        <v>2654.3361515041142</v>
      </c>
      <c r="AP32" s="65"/>
      <c r="AQ32" s="28">
        <v>2798.21</v>
      </c>
      <c r="AR32" s="28">
        <v>0</v>
      </c>
      <c r="AS32" s="34">
        <v>49372.76999999999</v>
      </c>
      <c r="AT32" s="35"/>
      <c r="AU32" s="36">
        <v>49372.76999999999</v>
      </c>
      <c r="AV32" s="71"/>
      <c r="AW32" s="35">
        <v>0</v>
      </c>
      <c r="AX32" s="35"/>
      <c r="AY32" s="23">
        <f>SUM(AY33:AY34)</f>
        <v>0</v>
      </c>
      <c r="AZ32" s="24"/>
      <c r="BA32" s="25">
        <f t="shared" ref="BA32" si="169">SUM(BA33:BA34)</f>
        <v>0</v>
      </c>
      <c r="BB32" s="25"/>
      <c r="BC32" s="26">
        <v>0</v>
      </c>
      <c r="BD32" s="27"/>
      <c r="BE32" s="28">
        <v>0</v>
      </c>
      <c r="BF32" s="28"/>
      <c r="BG32" s="29">
        <v>0</v>
      </c>
      <c r="BH32" s="27"/>
      <c r="BI32" s="28">
        <v>0</v>
      </c>
      <c r="BJ32" s="28">
        <v>0</v>
      </c>
      <c r="BK32" s="29">
        <v>0</v>
      </c>
      <c r="BL32" s="27"/>
      <c r="BM32" s="28">
        <v>0</v>
      </c>
      <c r="BN32" s="65"/>
      <c r="BO32" s="28">
        <v>0</v>
      </c>
      <c r="BP32" s="28"/>
      <c r="BQ32" s="34">
        <v>0</v>
      </c>
      <c r="BR32" s="35">
        <v>0</v>
      </c>
      <c r="BS32" s="36">
        <v>0</v>
      </c>
      <c r="BT32" s="71">
        <v>0</v>
      </c>
      <c r="BU32" s="35">
        <v>0</v>
      </c>
      <c r="BV32" s="35">
        <v>0</v>
      </c>
      <c r="BW32" s="23">
        <v>6.666666666666667</v>
      </c>
      <c r="BX32" s="24"/>
      <c r="BY32" s="25">
        <v>0.30193288540693636</v>
      </c>
      <c r="BZ32" s="25"/>
      <c r="CA32" s="26">
        <v>56006.82</v>
      </c>
      <c r="CB32" s="27"/>
      <c r="CC32" s="28">
        <v>41181.81</v>
      </c>
      <c r="CD32" s="28"/>
      <c r="CE32" s="29">
        <v>56006.82</v>
      </c>
      <c r="CF32" s="27"/>
      <c r="CG32" s="28">
        <v>41181.81</v>
      </c>
      <c r="CH32" s="28"/>
      <c r="CI32" s="29">
        <v>0</v>
      </c>
      <c r="CJ32" s="27"/>
      <c r="CK32" s="28">
        <v>0</v>
      </c>
      <c r="CL32" s="65"/>
      <c r="CM32" s="28">
        <v>8401.02</v>
      </c>
      <c r="CN32" s="28"/>
      <c r="CO32" s="34">
        <v>53188.329999999994</v>
      </c>
      <c r="CP32" s="35">
        <v>0</v>
      </c>
      <c r="CQ32" s="36">
        <v>53188.329999999994</v>
      </c>
      <c r="CR32" s="71">
        <v>0</v>
      </c>
      <c r="CS32" s="35">
        <v>0</v>
      </c>
      <c r="CT32" s="35">
        <v>0</v>
      </c>
      <c r="CU32" s="23">
        <f t="shared" ref="CU32:DM32" si="170">SUM(CU33:CU34)</f>
        <v>41.765466666666661</v>
      </c>
      <c r="CV32" s="24">
        <f t="shared" si="170"/>
        <v>0</v>
      </c>
      <c r="CW32" s="25">
        <f t="shared" si="170"/>
        <v>0.47677514074214355</v>
      </c>
      <c r="CX32" s="25">
        <f t="shared" si="170"/>
        <v>0</v>
      </c>
      <c r="CY32" s="26">
        <f t="shared" si="170"/>
        <v>238848.6</v>
      </c>
      <c r="CZ32" s="28">
        <f>SUM(CZ33:CZ34)</f>
        <v>0</v>
      </c>
      <c r="DA32" s="28">
        <f t="shared" si="170"/>
        <v>189201.77000000002</v>
      </c>
      <c r="DB32" s="28">
        <f>SUM(DB33:DB34)</f>
        <v>0</v>
      </c>
      <c r="DC32" s="28">
        <f t="shared" si="170"/>
        <v>190298.87000000002</v>
      </c>
      <c r="DD32" s="28">
        <f>SUM(DD33:DD34)</f>
        <v>0</v>
      </c>
      <c r="DE32" s="28">
        <f t="shared" si="170"/>
        <v>148737.11087729613</v>
      </c>
      <c r="DF32" s="28">
        <f>SUM(DF33:DF34)</f>
        <v>0</v>
      </c>
      <c r="DG32" s="28">
        <f t="shared" si="170"/>
        <v>48549.729999999996</v>
      </c>
      <c r="DH32" s="28">
        <f>SUM(DH33:DH34)</f>
        <v>0</v>
      </c>
      <c r="DI32" s="28">
        <f t="shared" si="170"/>
        <v>40464.659122703888</v>
      </c>
      <c r="DJ32" s="28">
        <f>SUM(DJ33:DJ34)</f>
        <v>0</v>
      </c>
      <c r="DK32" s="28">
        <f t="shared" si="6"/>
        <v>5718.81</v>
      </c>
      <c r="DL32" s="28">
        <f t="shared" si="6"/>
        <v>0</v>
      </c>
      <c r="DM32" s="34">
        <f t="shared" si="170"/>
        <v>244000</v>
      </c>
      <c r="DN32" s="35">
        <f>SUM(DN33:DN34)</f>
        <v>0</v>
      </c>
      <c r="DO32" s="36">
        <f t="shared" si="154"/>
        <v>244000</v>
      </c>
      <c r="DP32" s="38">
        <f>SUM(DP33:DP34)</f>
        <v>0</v>
      </c>
      <c r="DQ32" s="35">
        <f>SUM(DQ33:DQ34)</f>
        <v>0</v>
      </c>
      <c r="DR32" s="35">
        <f>SUM(DR33:DR34)</f>
        <v>0</v>
      </c>
      <c r="DS32" s="23">
        <f>SUM(DS33:DS34)</f>
        <v>-41.765466666666661</v>
      </c>
      <c r="DT32" s="66">
        <f t="shared" si="4"/>
        <v>0</v>
      </c>
      <c r="DU32" s="25"/>
      <c r="DV32" s="25"/>
      <c r="DW32" s="23"/>
      <c r="DX32" s="24"/>
      <c r="DY32" s="25"/>
      <c r="DZ32" s="25"/>
      <c r="EA32" s="23"/>
      <c r="EB32" s="24"/>
      <c r="EC32" s="25"/>
      <c r="ED32" s="25"/>
      <c r="EE32" s="23"/>
      <c r="EF32" s="24"/>
      <c r="EG32" s="25"/>
      <c r="EH32" s="25"/>
      <c r="EI32" s="34">
        <f>SUM(EI33:EI34)</f>
        <v>-244000</v>
      </c>
      <c r="EJ32" s="35">
        <f t="shared" si="13"/>
        <v>0</v>
      </c>
      <c r="EK32" s="36">
        <f>SUM(EK33:EK34)</f>
        <v>-244000</v>
      </c>
      <c r="EL32" s="71">
        <f t="shared" si="13"/>
        <v>0</v>
      </c>
      <c r="EM32" s="34">
        <f>SUM(EM33:EM34)</f>
        <v>0</v>
      </c>
      <c r="EN32" s="40">
        <f t="shared" si="13"/>
        <v>0</v>
      </c>
    </row>
    <row r="33" spans="1:145" ht="14.1" customHeight="1" x14ac:dyDescent="0.3">
      <c r="A33" s="267"/>
      <c r="B33" s="41" t="s">
        <v>33</v>
      </c>
      <c r="C33" s="42">
        <v>18.22</v>
      </c>
      <c r="D33" s="42"/>
      <c r="E33" s="43">
        <f t="shared" ref="E33" si="171">IFERROR((C33/$C$67*100),"")</f>
        <v>0.84351851851851845</v>
      </c>
      <c r="F33" s="43">
        <f t="shared" ref="F33" si="172">IFERROR(D33/$D$67*100,0)</f>
        <v>0</v>
      </c>
      <c r="G33" s="44">
        <v>135611.38</v>
      </c>
      <c r="H33" s="45"/>
      <c r="I33" s="46">
        <v>114400.21</v>
      </c>
      <c r="J33" s="47"/>
      <c r="K33" s="48">
        <v>90790.57</v>
      </c>
      <c r="L33" s="45"/>
      <c r="M33" s="47">
        <v>76589.887028800236</v>
      </c>
      <c r="N33" s="47"/>
      <c r="O33" s="48">
        <v>44820.81</v>
      </c>
      <c r="P33" s="45"/>
      <c r="Q33" s="50">
        <v>37810.32297119977</v>
      </c>
      <c r="R33" s="51"/>
      <c r="S33" s="47">
        <v>7443</v>
      </c>
      <c r="T33" s="47">
        <v>0</v>
      </c>
      <c r="U33" s="52">
        <v>141438.90000000002</v>
      </c>
      <c r="V33" s="53"/>
      <c r="W33" s="54">
        <v>141438.90000000002</v>
      </c>
      <c r="X33" s="70"/>
      <c r="Y33" s="72">
        <v>0</v>
      </c>
      <c r="Z33" s="53"/>
      <c r="AA33" s="55">
        <v>16.878799999999998</v>
      </c>
      <c r="AB33" s="42"/>
      <c r="AC33" s="43">
        <f t="shared" ref="AC33" si="173">IFERROR((AA33/$AA$67*100),"")</f>
        <v>0.77283879245243614</v>
      </c>
      <c r="AD33" s="43">
        <f t="shared" ref="AD33" si="174">IFERROR(AB33/$AB$67*100,0)</f>
        <v>0</v>
      </c>
      <c r="AE33" s="44">
        <v>47230.400000000001</v>
      </c>
      <c r="AF33" s="49"/>
      <c r="AG33" s="46">
        <v>33619.75</v>
      </c>
      <c r="AH33" s="56"/>
      <c r="AI33" s="48">
        <v>43501.48</v>
      </c>
      <c r="AJ33" s="45"/>
      <c r="AK33" s="47">
        <v>30965.413848495886</v>
      </c>
      <c r="AL33" s="47"/>
      <c r="AM33" s="48">
        <v>3728.9200000000005</v>
      </c>
      <c r="AN33" s="45"/>
      <c r="AO33" s="47">
        <v>2654.3361515041142</v>
      </c>
      <c r="AP33" s="58"/>
      <c r="AQ33" s="47">
        <v>2798.21</v>
      </c>
      <c r="AR33" s="47">
        <v>0</v>
      </c>
      <c r="AS33" s="52">
        <v>49372.76999999999</v>
      </c>
      <c r="AT33" s="53"/>
      <c r="AU33" s="54">
        <v>49372.76999999999</v>
      </c>
      <c r="AV33" s="70"/>
      <c r="AW33" s="72">
        <v>0</v>
      </c>
      <c r="AX33" s="53"/>
      <c r="AY33" s="55">
        <f>'[1]Pielikums nr.1'!AY40</f>
        <v>0</v>
      </c>
      <c r="AZ33" s="42"/>
      <c r="BA33" s="43">
        <f t="shared" ref="BA33" si="175">IFERROR((AY33/$AY$67*100),"")</f>
        <v>0</v>
      </c>
      <c r="BB33" s="43"/>
      <c r="BC33" s="44">
        <v>0</v>
      </c>
      <c r="BD33" s="49"/>
      <c r="BE33" s="46">
        <v>0</v>
      </c>
      <c r="BF33" s="56"/>
      <c r="BG33" s="48">
        <v>0</v>
      </c>
      <c r="BH33" s="45"/>
      <c r="BI33" s="47">
        <v>0</v>
      </c>
      <c r="BJ33" s="47">
        <v>0</v>
      </c>
      <c r="BK33" s="48">
        <v>0</v>
      </c>
      <c r="BL33" s="45"/>
      <c r="BM33" s="47">
        <v>0</v>
      </c>
      <c r="BN33" s="58"/>
      <c r="BO33" s="47">
        <v>0</v>
      </c>
      <c r="BP33" s="47"/>
      <c r="BQ33" s="52">
        <v>0</v>
      </c>
      <c r="BR33" s="53">
        <v>0</v>
      </c>
      <c r="BS33" s="54">
        <v>0</v>
      </c>
      <c r="BT33" s="70">
        <v>0</v>
      </c>
      <c r="BU33" s="72">
        <v>0</v>
      </c>
      <c r="BV33" s="53">
        <v>0</v>
      </c>
      <c r="BW33" s="55">
        <v>6.666666666666667</v>
      </c>
      <c r="BX33" s="42"/>
      <c r="BY33" s="43">
        <v>0.30193288540693636</v>
      </c>
      <c r="BZ33" s="43"/>
      <c r="CA33" s="44">
        <v>56006.82</v>
      </c>
      <c r="CB33" s="49"/>
      <c r="CC33" s="46">
        <v>41181.81</v>
      </c>
      <c r="CD33" s="56"/>
      <c r="CE33" s="48">
        <v>56006.82</v>
      </c>
      <c r="CF33" s="45"/>
      <c r="CG33" s="47">
        <v>41181.81</v>
      </c>
      <c r="CH33" s="47"/>
      <c r="CI33" s="48">
        <v>0</v>
      </c>
      <c r="CJ33" s="45"/>
      <c r="CK33" s="47">
        <v>0</v>
      </c>
      <c r="CL33" s="58"/>
      <c r="CM33" s="47">
        <v>8401.02</v>
      </c>
      <c r="CN33" s="47"/>
      <c r="CO33" s="52">
        <v>53188.329999999994</v>
      </c>
      <c r="CP33" s="53">
        <v>0</v>
      </c>
      <c r="CQ33" s="54">
        <v>53188.329999999994</v>
      </c>
      <c r="CR33" s="70">
        <v>0</v>
      </c>
      <c r="CS33" s="72">
        <v>0</v>
      </c>
      <c r="CT33" s="53">
        <v>0</v>
      </c>
      <c r="CU33" s="55">
        <f>IF($CU$5="2021. gada 3 mēneši",C33,IF($CU$5="2021. gada 6 mēneši",C33+AA33,IF($CU$5="2021. gada 9 mēneši",C33+AA33+AY33,IF($CU$5="2021. gada 12 mēneši",C33+AA33+AY33+BW33,"Pārbaudīt"))))</f>
        <v>41.765466666666661</v>
      </c>
      <c r="CV33" s="42">
        <f>IF($CU$5="2021. gada 3 mēneši",D33,IF($CU$5="2021. gada 6 mēneši",D33+AB33,IF($CU$5="2021. gada 9 mēneši",D33+AB33+AZ33,IF($CU$5="2021. gada 12 mēneši",D33+AB33+AZ33+BX33,"Pārbaudīt"))))</f>
        <v>0</v>
      </c>
      <c r="CW33" s="43">
        <f t="shared" ref="CW33" si="176">IFERROR((CU33/$CU$67*100),"")</f>
        <v>0.47677514074214355</v>
      </c>
      <c r="CX33" s="43">
        <f t="shared" ref="CX33" si="177">IFERROR(CV33/$CV$67*100,0)</f>
        <v>0</v>
      </c>
      <c r="CY33" s="44">
        <f t="shared" ref="CY33:DJ34" si="178">IF($CU$5="2021. gada 3 mēneši",G33,IF($CU$5="2021. gada 6 mēneši",G33+AE33,IF($CU$5="2021. gada 9 mēneši",G33+AE33+BC33,IF($CU$5="2021. gada 12 mēneši",G33+AE33+BC33+CA33,"Pārbaudīt"))))</f>
        <v>238848.6</v>
      </c>
      <c r="CZ33" s="46">
        <f t="shared" si="178"/>
        <v>0</v>
      </c>
      <c r="DA33" s="46">
        <f t="shared" si="178"/>
        <v>189201.77000000002</v>
      </c>
      <c r="DB33" s="46">
        <f t="shared" si="178"/>
        <v>0</v>
      </c>
      <c r="DC33" s="46">
        <f t="shared" si="178"/>
        <v>190298.87000000002</v>
      </c>
      <c r="DD33" s="46">
        <f t="shared" si="178"/>
        <v>0</v>
      </c>
      <c r="DE33" s="46">
        <f t="shared" si="178"/>
        <v>148737.11087729613</v>
      </c>
      <c r="DF33" s="46">
        <f t="shared" si="178"/>
        <v>0</v>
      </c>
      <c r="DG33" s="46">
        <f t="shared" si="178"/>
        <v>48549.729999999996</v>
      </c>
      <c r="DH33" s="46">
        <f t="shared" si="178"/>
        <v>0</v>
      </c>
      <c r="DI33" s="46">
        <f t="shared" si="178"/>
        <v>40464.659122703888</v>
      </c>
      <c r="DJ33" s="46">
        <f t="shared" si="178"/>
        <v>0</v>
      </c>
      <c r="DK33" s="47">
        <f t="shared" si="6"/>
        <v>5718.81</v>
      </c>
      <c r="DL33" s="47">
        <f t="shared" si="6"/>
        <v>0</v>
      </c>
      <c r="DM33" s="52">
        <f t="shared" ref="DM33:DM34" si="179">DO33+DQ33</f>
        <v>244000</v>
      </c>
      <c r="DN33" s="53">
        <f t="shared" ref="DN33:DN34" si="180">IF($CU$5="2021. gada 3 mēneši",V33,IF($CU$5="2021. gada 6 mēneši",V33+AT33,IF($CU$5="2021. gada 9 mēneši",V33+AT33+BR33,IF($CU$5="2021. gada 12 mēneši",V33+AT33+BR33+CP33,"Pārbaudīt"))))</f>
        <v>0</v>
      </c>
      <c r="DO33" s="59">
        <f t="shared" si="154"/>
        <v>244000</v>
      </c>
      <c r="DP33" s="60">
        <f>DN33</f>
        <v>0</v>
      </c>
      <c r="DQ33" s="72">
        <f>IF($CU$5="2021. gada 3 mēneši",Y33,IF($CU$5="2021. gada 6 mēneši",Y33+AW33,IF($CU$5="2021. gada 9 mēneši",Y33+AW33+BU33,IF($CU$5="2021. gada 12 mēneši",Y33+AW33+BU33+CS33,"Pārbaudīt"))))</f>
        <v>0</v>
      </c>
      <c r="DR33" s="53">
        <f t="shared" ref="DR33:DR34" si="181">IF($CU$5="2021. gada 3 mēneši",Z33,IF($CU$5="2021. gada 6 mēneši",Z33+AX33,IF($CU$5="2021. gada 9 mēneši",Z33+AX33+BV33,IF($CU$5="2021. gada 12 mēneši",Z33+AX33+BV33+CT33,"Pārbaudīt"))))</f>
        <v>0</v>
      </c>
      <c r="DS33" s="55">
        <f t="shared" ref="DS33:DS34" si="182">CV33-CU33</f>
        <v>-41.765466666666661</v>
      </c>
      <c r="DT33" s="62">
        <f t="shared" si="4"/>
        <v>0</v>
      </c>
      <c r="DU33" s="43"/>
      <c r="DV33" s="43"/>
      <c r="DW33" s="55"/>
      <c r="DX33" s="42"/>
      <c r="DY33" s="43" t="s">
        <v>42</v>
      </c>
      <c r="DZ33" s="43"/>
      <c r="EA33" s="55"/>
      <c r="EB33" s="42"/>
      <c r="EC33" s="43"/>
      <c r="ED33" s="43"/>
      <c r="EE33" s="55"/>
      <c r="EF33" s="42"/>
      <c r="EG33" s="43"/>
      <c r="EH33" s="43"/>
      <c r="EI33" s="52">
        <f t="shared" ref="EI33:EI34" si="183">DN33-DM33</f>
        <v>-244000</v>
      </c>
      <c r="EJ33" s="53">
        <f t="shared" si="13"/>
        <v>0</v>
      </c>
      <c r="EK33" s="54">
        <f t="shared" ref="EK33:EK34" si="184">DP33-DO33</f>
        <v>-244000</v>
      </c>
      <c r="EL33" s="70">
        <f t="shared" si="13"/>
        <v>0</v>
      </c>
      <c r="EM33" s="52">
        <f t="shared" ref="EM33:EM34" si="185">DR33-DQ33</f>
        <v>0</v>
      </c>
      <c r="EN33" s="63">
        <f t="shared" si="13"/>
        <v>0</v>
      </c>
    </row>
    <row r="34" spans="1:145" ht="14.1" customHeight="1" x14ac:dyDescent="0.3">
      <c r="A34" s="267"/>
      <c r="B34" s="41" t="s">
        <v>34</v>
      </c>
      <c r="C34" s="42">
        <v>0</v>
      </c>
      <c r="D34" s="42"/>
      <c r="E34" s="43">
        <f t="shared" ref="E34" si="186">IFERROR((C34/$C$68*100),"")</f>
        <v>0</v>
      </c>
      <c r="F34" s="43">
        <f t="shared" ref="F34" si="187">IFERROR(D34/$D$68*100,0)</f>
        <v>0</v>
      </c>
      <c r="G34" s="44">
        <v>0</v>
      </c>
      <c r="H34" s="45"/>
      <c r="I34" s="47">
        <v>0</v>
      </c>
      <c r="J34" s="47"/>
      <c r="K34" s="48">
        <v>0</v>
      </c>
      <c r="L34" s="45"/>
      <c r="M34" s="47">
        <v>0</v>
      </c>
      <c r="N34" s="47"/>
      <c r="O34" s="48">
        <v>0</v>
      </c>
      <c r="P34" s="49"/>
      <c r="Q34" s="50">
        <v>0</v>
      </c>
      <c r="R34" s="51"/>
      <c r="S34" s="47">
        <v>0</v>
      </c>
      <c r="T34" s="47">
        <v>0</v>
      </c>
      <c r="U34" s="52">
        <v>0</v>
      </c>
      <c r="V34" s="53"/>
      <c r="W34" s="54">
        <v>0</v>
      </c>
      <c r="X34" s="70"/>
      <c r="Y34" s="61">
        <v>0</v>
      </c>
      <c r="Z34" s="53"/>
      <c r="AA34" s="55">
        <v>0</v>
      </c>
      <c r="AB34" s="42"/>
      <c r="AC34" s="43">
        <f t="shared" ref="AC34" si="188">IFERROR((AA34/$AA$68*100),"")</f>
        <v>0</v>
      </c>
      <c r="AD34" s="43">
        <f t="shared" ref="AD34" si="189">IFERROR(AB34/$AB$68*100,0)</f>
        <v>0</v>
      </c>
      <c r="AE34" s="44">
        <v>0</v>
      </c>
      <c r="AF34" s="49"/>
      <c r="AG34" s="47">
        <v>0</v>
      </c>
      <c r="AH34" s="56"/>
      <c r="AI34" s="48">
        <v>0</v>
      </c>
      <c r="AJ34" s="45"/>
      <c r="AK34" s="47">
        <v>0</v>
      </c>
      <c r="AL34" s="47"/>
      <c r="AM34" s="57">
        <v>0</v>
      </c>
      <c r="AN34" s="49"/>
      <c r="AO34" s="56">
        <v>0</v>
      </c>
      <c r="AP34" s="58"/>
      <c r="AQ34" s="47">
        <v>0</v>
      </c>
      <c r="AR34" s="47">
        <v>0</v>
      </c>
      <c r="AS34" s="52">
        <v>0</v>
      </c>
      <c r="AT34" s="53"/>
      <c r="AU34" s="54">
        <v>0</v>
      </c>
      <c r="AV34" s="70"/>
      <c r="AW34" s="61">
        <v>0</v>
      </c>
      <c r="AX34" s="53"/>
      <c r="AY34" s="55">
        <f>'[1]Pielikums nr.1'!AY41</f>
        <v>0</v>
      </c>
      <c r="AZ34" s="42"/>
      <c r="BA34" s="43">
        <f t="shared" ref="BA34" si="190">IFERROR((AY34/$AY$68*100),"")</f>
        <v>0</v>
      </c>
      <c r="BB34" s="43"/>
      <c r="BC34" s="44">
        <v>0</v>
      </c>
      <c r="BD34" s="49"/>
      <c r="BE34" s="47">
        <v>0</v>
      </c>
      <c r="BF34" s="56"/>
      <c r="BG34" s="48">
        <v>0</v>
      </c>
      <c r="BH34" s="45"/>
      <c r="BI34" s="47">
        <v>0</v>
      </c>
      <c r="BJ34" s="47">
        <v>0</v>
      </c>
      <c r="BK34" s="57">
        <v>0</v>
      </c>
      <c r="BL34" s="49"/>
      <c r="BM34" s="47">
        <v>0</v>
      </c>
      <c r="BN34" s="58"/>
      <c r="BO34" s="47">
        <v>0</v>
      </c>
      <c r="BP34" s="47"/>
      <c r="BQ34" s="52">
        <v>0</v>
      </c>
      <c r="BR34" s="53">
        <v>0</v>
      </c>
      <c r="BS34" s="54">
        <v>0</v>
      </c>
      <c r="BT34" s="70">
        <v>0</v>
      </c>
      <c r="BU34" s="61">
        <v>0</v>
      </c>
      <c r="BV34" s="53">
        <v>0</v>
      </c>
      <c r="BW34" s="55">
        <v>0</v>
      </c>
      <c r="BX34" s="42"/>
      <c r="BY34" s="43">
        <v>0</v>
      </c>
      <c r="BZ34" s="43"/>
      <c r="CA34" s="44">
        <v>0</v>
      </c>
      <c r="CB34" s="49"/>
      <c r="CC34" s="47">
        <v>0</v>
      </c>
      <c r="CD34" s="56"/>
      <c r="CE34" s="48">
        <v>0</v>
      </c>
      <c r="CF34" s="45"/>
      <c r="CG34" s="47">
        <v>0</v>
      </c>
      <c r="CH34" s="47"/>
      <c r="CI34" s="57">
        <v>0</v>
      </c>
      <c r="CJ34" s="49"/>
      <c r="CK34" s="47">
        <v>0</v>
      </c>
      <c r="CL34" s="58"/>
      <c r="CM34" s="47">
        <v>0</v>
      </c>
      <c r="CN34" s="47"/>
      <c r="CO34" s="52">
        <v>0</v>
      </c>
      <c r="CP34" s="53">
        <v>0</v>
      </c>
      <c r="CQ34" s="54">
        <v>0</v>
      </c>
      <c r="CR34" s="70">
        <v>0</v>
      </c>
      <c r="CS34" s="61">
        <v>0</v>
      </c>
      <c r="CT34" s="53">
        <v>0</v>
      </c>
      <c r="CU34" s="55">
        <f>IF($CU$5="2021. gada 3 mēneši",C34,IF($CU$5="2021. gada 6 mēneši",C34+AA34,IF($CU$5="2021. gada 9 mēneši",C34+AA34+AY34,IF($CU$5="2021. gada 12 mēneši",C34+AA34+AY34+BW34,"Pārbaudīt"))))</f>
        <v>0</v>
      </c>
      <c r="CV34" s="42">
        <f>IF($CU$5="2021. gada 3 mēneši",D34,IF($CU$5="2021. gada 6 mēneši",D34+AB34,IF($CU$5="2021. gada 9 mēneši",D34+AB34+AZ34,IF($CU$5="2021. gada 12 mēneši",D34+AB34+AZ34+BX34,"Pārbaudīt"))))</f>
        <v>0</v>
      </c>
      <c r="CW34" s="43">
        <f t="shared" ref="CW34" si="191">IFERROR((CU34/$CU$68*100),"")</f>
        <v>0</v>
      </c>
      <c r="CX34" s="43">
        <f t="shared" ref="CX34" si="192">IFERROR(CV34/$CV$68*100,0)</f>
        <v>0</v>
      </c>
      <c r="CY34" s="44">
        <f t="shared" si="178"/>
        <v>0</v>
      </c>
      <c r="CZ34" s="47">
        <f t="shared" si="178"/>
        <v>0</v>
      </c>
      <c r="DA34" s="47">
        <f t="shared" si="178"/>
        <v>0</v>
      </c>
      <c r="DB34" s="47">
        <f t="shared" si="178"/>
        <v>0</v>
      </c>
      <c r="DC34" s="47">
        <f t="shared" si="178"/>
        <v>0</v>
      </c>
      <c r="DD34" s="47">
        <f t="shared" si="178"/>
        <v>0</v>
      </c>
      <c r="DE34" s="47">
        <f t="shared" si="178"/>
        <v>0</v>
      </c>
      <c r="DF34" s="47">
        <f t="shared" si="178"/>
        <v>0</v>
      </c>
      <c r="DG34" s="47">
        <f t="shared" si="178"/>
        <v>0</v>
      </c>
      <c r="DH34" s="47">
        <f t="shared" si="178"/>
        <v>0</v>
      </c>
      <c r="DI34" s="47">
        <f t="shared" si="178"/>
        <v>0</v>
      </c>
      <c r="DJ34" s="47">
        <f t="shared" si="178"/>
        <v>0</v>
      </c>
      <c r="DK34" s="47">
        <f t="shared" si="6"/>
        <v>0</v>
      </c>
      <c r="DL34" s="47">
        <f t="shared" si="6"/>
        <v>0</v>
      </c>
      <c r="DM34" s="52">
        <f t="shared" si="179"/>
        <v>0</v>
      </c>
      <c r="DN34" s="53">
        <f t="shared" si="180"/>
        <v>0</v>
      </c>
      <c r="DO34" s="59">
        <f t="shared" si="154"/>
        <v>0</v>
      </c>
      <c r="DP34" s="60">
        <f>DN34</f>
        <v>0</v>
      </c>
      <c r="DQ34" s="61">
        <f>IF($CU$5="2021. gada 3 mēneši",Y34,IF($CU$5="2021. gada 6 mēneši",Y34+AW34,IF($CU$5="2021. gada 9 mēneši",Y34+AW34+BU34,IF($CU$5="2021. gada 12 mēneši",Y34+AW34+BU34+CS34,"Pārbaudīt"))))</f>
        <v>0</v>
      </c>
      <c r="DR34" s="53">
        <f t="shared" si="181"/>
        <v>0</v>
      </c>
      <c r="DS34" s="55">
        <f t="shared" si="182"/>
        <v>0</v>
      </c>
      <c r="DT34" s="62" t="str">
        <f t="shared" si="4"/>
        <v/>
      </c>
      <c r="DU34" s="43"/>
      <c r="DV34" s="43"/>
      <c r="DW34" s="55"/>
      <c r="DX34" s="42"/>
      <c r="DY34" s="43"/>
      <c r="DZ34" s="43"/>
      <c r="EA34" s="55"/>
      <c r="EB34" s="42"/>
      <c r="EC34" s="43"/>
      <c r="ED34" s="43"/>
      <c r="EE34" s="55"/>
      <c r="EF34" s="42"/>
      <c r="EG34" s="43"/>
      <c r="EH34" s="43"/>
      <c r="EI34" s="52">
        <f t="shared" si="183"/>
        <v>0</v>
      </c>
      <c r="EJ34" s="53">
        <f t="shared" si="13"/>
        <v>0</v>
      </c>
      <c r="EK34" s="54">
        <f t="shared" si="184"/>
        <v>0</v>
      </c>
      <c r="EL34" s="70">
        <f t="shared" si="13"/>
        <v>0</v>
      </c>
      <c r="EM34" s="52">
        <f t="shared" si="185"/>
        <v>0</v>
      </c>
      <c r="EN34" s="63">
        <f t="shared" si="13"/>
        <v>0</v>
      </c>
    </row>
    <row r="35" spans="1:145" ht="13.5" customHeight="1" x14ac:dyDescent="0.3">
      <c r="A35" s="267"/>
      <c r="B35" s="22" t="s">
        <v>43</v>
      </c>
      <c r="C35" s="23">
        <v>81.56</v>
      </c>
      <c r="D35" s="24"/>
      <c r="E35" s="25">
        <f t="shared" ref="E35:F35" si="193">SUM(E36:E37)</f>
        <v>3.7759259259259261</v>
      </c>
      <c r="F35" s="25">
        <f t="shared" si="193"/>
        <v>0</v>
      </c>
      <c r="G35" s="26">
        <v>189381.21</v>
      </c>
      <c r="H35" s="27"/>
      <c r="I35" s="28">
        <v>174842.7</v>
      </c>
      <c r="J35" s="28"/>
      <c r="K35" s="29">
        <v>189381.21</v>
      </c>
      <c r="L35" s="27"/>
      <c r="M35" s="28">
        <v>174842.7</v>
      </c>
      <c r="N35" s="28"/>
      <c r="O35" s="29">
        <v>0</v>
      </c>
      <c r="P35" s="27"/>
      <c r="Q35" s="28">
        <v>0</v>
      </c>
      <c r="R35" s="64"/>
      <c r="S35" s="28">
        <v>2321.9899999999998</v>
      </c>
      <c r="T35" s="28">
        <v>0</v>
      </c>
      <c r="U35" s="34">
        <v>203719.94999999998</v>
      </c>
      <c r="V35" s="35"/>
      <c r="W35" s="36">
        <v>203719.94999999998</v>
      </c>
      <c r="X35" s="71"/>
      <c r="Y35" s="35">
        <v>0</v>
      </c>
      <c r="Z35" s="35"/>
      <c r="AA35" s="23">
        <v>94.888799999999989</v>
      </c>
      <c r="AB35" s="24"/>
      <c r="AC35" s="25">
        <f t="shared" ref="AC35:AD35" si="194">SUM(AC36:AC37)</f>
        <v>4.3447251969133012</v>
      </c>
      <c r="AD35" s="25">
        <f t="shared" si="194"/>
        <v>0</v>
      </c>
      <c r="AE35" s="26">
        <v>226234.06999999995</v>
      </c>
      <c r="AF35" s="27"/>
      <c r="AG35" s="28">
        <v>160894.82999999999</v>
      </c>
      <c r="AH35" s="28"/>
      <c r="AI35" s="29">
        <v>226234.06999999995</v>
      </c>
      <c r="AJ35" s="27"/>
      <c r="AK35" s="28">
        <v>160894.82999999999</v>
      </c>
      <c r="AL35" s="28"/>
      <c r="AM35" s="29">
        <v>0</v>
      </c>
      <c r="AN35" s="27"/>
      <c r="AO35" s="28">
        <v>0</v>
      </c>
      <c r="AP35" s="65"/>
      <c r="AQ35" s="28">
        <v>2384.1999999999998</v>
      </c>
      <c r="AR35" s="28">
        <v>0</v>
      </c>
      <c r="AS35" s="34">
        <v>242143.63999999998</v>
      </c>
      <c r="AT35" s="35"/>
      <c r="AU35" s="36">
        <v>242143.63999999998</v>
      </c>
      <c r="AV35" s="71"/>
      <c r="AW35" s="35">
        <v>0</v>
      </c>
      <c r="AX35" s="35"/>
      <c r="AY35" s="23">
        <f>SUM(AY36:AY37)</f>
        <v>25.066666666666666</v>
      </c>
      <c r="AZ35" s="24"/>
      <c r="BA35" s="25">
        <f t="shared" ref="BA35" si="195">SUM(BA36:BA37)</f>
        <v>1.1352665751533273</v>
      </c>
      <c r="BB35" s="25"/>
      <c r="BC35" s="26">
        <v>190452.88</v>
      </c>
      <c r="BD35" s="27"/>
      <c r="BE35" s="28">
        <v>140040</v>
      </c>
      <c r="BF35" s="28"/>
      <c r="BG35" s="29">
        <v>190452.88</v>
      </c>
      <c r="BH35" s="27"/>
      <c r="BI35" s="28">
        <v>140040</v>
      </c>
      <c r="BJ35" s="28">
        <v>0</v>
      </c>
      <c r="BK35" s="29">
        <v>0</v>
      </c>
      <c r="BL35" s="27"/>
      <c r="BM35" s="28">
        <v>0</v>
      </c>
      <c r="BN35" s="65"/>
      <c r="BO35" s="28">
        <v>7597.85</v>
      </c>
      <c r="BP35" s="28"/>
      <c r="BQ35" s="34">
        <v>188901.97</v>
      </c>
      <c r="BR35" s="35">
        <v>0</v>
      </c>
      <c r="BS35" s="36">
        <v>188901.97</v>
      </c>
      <c r="BT35" s="71">
        <v>0</v>
      </c>
      <c r="BU35" s="35">
        <v>0</v>
      </c>
      <c r="BV35" s="35">
        <v>0</v>
      </c>
      <c r="BW35" s="23">
        <v>74.766666666666666</v>
      </c>
      <c r="BX35" s="24"/>
      <c r="BY35" s="25">
        <v>3.3861774540769107</v>
      </c>
      <c r="BZ35" s="25"/>
      <c r="CA35" s="26">
        <v>401719.52</v>
      </c>
      <c r="CB35" s="27"/>
      <c r="CC35" s="28">
        <v>295384.36</v>
      </c>
      <c r="CD35" s="28"/>
      <c r="CE35" s="29">
        <v>401719.52</v>
      </c>
      <c r="CF35" s="27"/>
      <c r="CG35" s="28">
        <v>295384.36</v>
      </c>
      <c r="CH35" s="28"/>
      <c r="CI35" s="29">
        <v>0</v>
      </c>
      <c r="CJ35" s="27"/>
      <c r="CK35" s="28">
        <v>0</v>
      </c>
      <c r="CL35" s="65"/>
      <c r="CM35" s="28">
        <v>5372.98</v>
      </c>
      <c r="CN35" s="28"/>
      <c r="CO35" s="34">
        <v>399135.6</v>
      </c>
      <c r="CP35" s="35">
        <v>0</v>
      </c>
      <c r="CQ35" s="36">
        <v>399135.6</v>
      </c>
      <c r="CR35" s="71">
        <v>0</v>
      </c>
      <c r="CS35" s="35">
        <v>0</v>
      </c>
      <c r="CT35" s="35">
        <v>0</v>
      </c>
      <c r="CU35" s="23">
        <f t="shared" ref="CU35:DM35" si="196">SUM(CU36:CU37)</f>
        <v>276.28213333333332</v>
      </c>
      <c r="CV35" s="24">
        <f t="shared" si="196"/>
        <v>0</v>
      </c>
      <c r="CW35" s="25">
        <f t="shared" si="196"/>
        <v>3.1539078419284099</v>
      </c>
      <c r="CX35" s="25">
        <f t="shared" si="196"/>
        <v>0</v>
      </c>
      <c r="CY35" s="26">
        <f t="shared" si="196"/>
        <v>1007787.68</v>
      </c>
      <c r="CZ35" s="28">
        <f>SUM(CZ36:CZ37)</f>
        <v>0</v>
      </c>
      <c r="DA35" s="28">
        <f t="shared" si="196"/>
        <v>771161.8899999999</v>
      </c>
      <c r="DB35" s="28">
        <f>SUM(DB36:DB37)</f>
        <v>0</v>
      </c>
      <c r="DC35" s="28">
        <f t="shared" si="196"/>
        <v>1007787.68</v>
      </c>
      <c r="DD35" s="28">
        <f>SUM(DD36:DD37)</f>
        <v>0</v>
      </c>
      <c r="DE35" s="28">
        <f t="shared" si="196"/>
        <v>771161.8899999999</v>
      </c>
      <c r="DF35" s="28">
        <f>SUM(DF36:DF37)</f>
        <v>0</v>
      </c>
      <c r="DG35" s="28">
        <f t="shared" si="196"/>
        <v>0</v>
      </c>
      <c r="DH35" s="28">
        <f>SUM(DH36:DH37)</f>
        <v>0</v>
      </c>
      <c r="DI35" s="28">
        <f t="shared" si="196"/>
        <v>0</v>
      </c>
      <c r="DJ35" s="28">
        <f>SUM(DJ36:DJ37)</f>
        <v>0</v>
      </c>
      <c r="DK35" s="28">
        <f t="shared" si="6"/>
        <v>3647.68</v>
      </c>
      <c r="DL35" s="28">
        <f t="shared" si="6"/>
        <v>0</v>
      </c>
      <c r="DM35" s="34">
        <f t="shared" si="196"/>
        <v>1033901.1599999999</v>
      </c>
      <c r="DN35" s="35">
        <f>SUM(DN36:DN37)</f>
        <v>0</v>
      </c>
      <c r="DO35" s="36">
        <f t="shared" si="154"/>
        <v>1033901.1599999999</v>
      </c>
      <c r="DP35" s="38">
        <f>SUM(DP36:DP37)</f>
        <v>0</v>
      </c>
      <c r="DQ35" s="35">
        <f>SUM(DQ36:DQ37)</f>
        <v>0</v>
      </c>
      <c r="DR35" s="35">
        <f>SUM(DR36:DR37)</f>
        <v>0</v>
      </c>
      <c r="DS35" s="23">
        <f>SUM(DS36:DS37)</f>
        <v>-276.28213333333332</v>
      </c>
      <c r="DT35" s="66">
        <f t="shared" si="4"/>
        <v>0</v>
      </c>
      <c r="DU35" s="25"/>
      <c r="DV35" s="25"/>
      <c r="DW35" s="23"/>
      <c r="DX35" s="24"/>
      <c r="DY35" s="25"/>
      <c r="DZ35" s="25"/>
      <c r="EA35" s="23"/>
      <c r="EB35" s="24"/>
      <c r="EC35" s="25"/>
      <c r="ED35" s="25"/>
      <c r="EE35" s="23"/>
      <c r="EF35" s="24"/>
      <c r="EG35" s="25"/>
      <c r="EH35" s="25"/>
      <c r="EI35" s="34">
        <f>SUM(EI36:EI37)</f>
        <v>-1033901.1599999999</v>
      </c>
      <c r="EJ35" s="35">
        <f t="shared" si="13"/>
        <v>0</v>
      </c>
      <c r="EK35" s="36">
        <f>SUM(EK36:EK37)</f>
        <v>-1033901.1599999999</v>
      </c>
      <c r="EL35" s="71">
        <f t="shared" si="13"/>
        <v>0</v>
      </c>
      <c r="EM35" s="34">
        <f>SUM(EM36:EM37)</f>
        <v>0</v>
      </c>
      <c r="EN35" s="40">
        <f t="shared" si="13"/>
        <v>0</v>
      </c>
    </row>
    <row r="36" spans="1:145" ht="13.5" customHeight="1" x14ac:dyDescent="0.3">
      <c r="A36" s="267"/>
      <c r="B36" s="41" t="s">
        <v>33</v>
      </c>
      <c r="C36" s="42">
        <v>64.22</v>
      </c>
      <c r="D36" s="42"/>
      <c r="E36" s="43">
        <f t="shared" ref="E36" si="197">IFERROR((C36/$C$67*100),"")</f>
        <v>2.9731481481481481</v>
      </c>
      <c r="F36" s="43">
        <f t="shared" ref="F36" si="198">IFERROR(D36/$D$67*100,0)</f>
        <v>0</v>
      </c>
      <c r="G36" s="44">
        <v>171980.22999999998</v>
      </c>
      <c r="H36" s="45"/>
      <c r="I36" s="46">
        <v>158765.85</v>
      </c>
      <c r="J36" s="73"/>
      <c r="K36" s="48">
        <v>171980.22999999998</v>
      </c>
      <c r="L36" s="45"/>
      <c r="M36" s="47">
        <v>158765.85</v>
      </c>
      <c r="N36" s="47"/>
      <c r="O36" s="48">
        <v>0</v>
      </c>
      <c r="P36" s="49"/>
      <c r="Q36" s="50">
        <v>0</v>
      </c>
      <c r="R36" s="51"/>
      <c r="S36" s="47">
        <v>2677.99</v>
      </c>
      <c r="T36" s="47">
        <v>0</v>
      </c>
      <c r="U36" s="52">
        <v>187809.36</v>
      </c>
      <c r="V36" s="53"/>
      <c r="W36" s="54">
        <v>187809.36</v>
      </c>
      <c r="X36" s="70"/>
      <c r="Y36" s="61">
        <v>0</v>
      </c>
      <c r="Z36" s="53"/>
      <c r="AA36" s="55">
        <v>80.445399999999992</v>
      </c>
      <c r="AB36" s="42"/>
      <c r="AC36" s="43">
        <f t="shared" ref="AC36" si="199">IFERROR((AA36/$AA$67*100),"")</f>
        <v>3.6833972672437141</v>
      </c>
      <c r="AD36" s="43">
        <f t="shared" ref="AD36" si="200">IFERROR(AB36/$AB$67*100,0)</f>
        <v>0</v>
      </c>
      <c r="AE36" s="44">
        <v>212094.38999999996</v>
      </c>
      <c r="AF36" s="49"/>
      <c r="AG36" s="46">
        <v>150829.85999999999</v>
      </c>
      <c r="AH36" s="56"/>
      <c r="AI36" s="48">
        <v>212094.38999999996</v>
      </c>
      <c r="AJ36" s="45"/>
      <c r="AK36" s="47">
        <v>150829.85999999999</v>
      </c>
      <c r="AL36" s="47"/>
      <c r="AM36" s="57">
        <v>0</v>
      </c>
      <c r="AN36" s="49"/>
      <c r="AO36" s="56">
        <v>0</v>
      </c>
      <c r="AP36" s="58"/>
      <c r="AQ36" s="47">
        <v>2636.5</v>
      </c>
      <c r="AR36" s="47">
        <v>0</v>
      </c>
      <c r="AS36" s="52">
        <v>227790.27</v>
      </c>
      <c r="AT36" s="53"/>
      <c r="AU36" s="54">
        <v>227790.27</v>
      </c>
      <c r="AV36" s="70"/>
      <c r="AW36" s="61">
        <v>0</v>
      </c>
      <c r="AX36" s="53"/>
      <c r="AY36" s="55">
        <f>'[1]Pielikums nr.1'!AY44</f>
        <v>18.399999999999999</v>
      </c>
      <c r="AZ36" s="42"/>
      <c r="BA36" s="43">
        <f t="shared" ref="BA36" si="201">IFERROR((AY36/$AY$67*100),"")</f>
        <v>0.8333347637231443</v>
      </c>
      <c r="BB36" s="43"/>
      <c r="BC36" s="44">
        <v>190452.88</v>
      </c>
      <c r="BD36" s="49"/>
      <c r="BE36" s="46">
        <v>140040</v>
      </c>
      <c r="BF36" s="56"/>
      <c r="BG36" s="48">
        <v>190452.88</v>
      </c>
      <c r="BH36" s="45"/>
      <c r="BI36" s="47">
        <v>140040</v>
      </c>
      <c r="BJ36" s="47">
        <v>0</v>
      </c>
      <c r="BK36" s="57">
        <v>0</v>
      </c>
      <c r="BL36" s="49"/>
      <c r="BM36" s="47">
        <v>0</v>
      </c>
      <c r="BN36" s="58"/>
      <c r="BO36" s="47">
        <v>10350.700000000001</v>
      </c>
      <c r="BP36" s="47"/>
      <c r="BQ36" s="52">
        <v>188901.97</v>
      </c>
      <c r="BR36" s="53">
        <v>0</v>
      </c>
      <c r="BS36" s="54">
        <v>188901.97</v>
      </c>
      <c r="BT36" s="70">
        <v>0</v>
      </c>
      <c r="BU36" s="61">
        <v>0</v>
      </c>
      <c r="BV36" s="53">
        <v>0</v>
      </c>
      <c r="BW36" s="55">
        <v>60.099999999999994</v>
      </c>
      <c r="BX36" s="42"/>
      <c r="BY36" s="43">
        <v>2.7219249619435306</v>
      </c>
      <c r="BZ36" s="43"/>
      <c r="CA36" s="44">
        <v>401719.52</v>
      </c>
      <c r="CB36" s="49"/>
      <c r="CC36" s="46">
        <v>295384.36</v>
      </c>
      <c r="CD36" s="56"/>
      <c r="CE36" s="48">
        <v>401719.52</v>
      </c>
      <c r="CF36" s="45"/>
      <c r="CG36" s="47">
        <v>295384.36</v>
      </c>
      <c r="CH36" s="47"/>
      <c r="CI36" s="57">
        <v>0</v>
      </c>
      <c r="CJ36" s="49"/>
      <c r="CK36" s="47">
        <v>0</v>
      </c>
      <c r="CL36" s="58"/>
      <c r="CM36" s="47">
        <v>6684.19</v>
      </c>
      <c r="CN36" s="47"/>
      <c r="CO36" s="52">
        <v>399135.6</v>
      </c>
      <c r="CP36" s="53">
        <v>0</v>
      </c>
      <c r="CQ36" s="54">
        <v>399135.6</v>
      </c>
      <c r="CR36" s="70">
        <v>0</v>
      </c>
      <c r="CS36" s="61">
        <v>0</v>
      </c>
      <c r="CT36" s="53">
        <v>0</v>
      </c>
      <c r="CU36" s="55">
        <f>IF($CU$5="2021. gada 3 mēneši",C36,IF($CU$5="2021. gada 6 mēneši",C36+AA36,IF($CU$5="2021. gada 9 mēneši",C36+AA36+AY36,IF($CU$5="2021. gada 12 mēneši",C36+AA36+AY36+BW36,"Pārbaudīt"))))</f>
        <v>223.16539999999998</v>
      </c>
      <c r="CV36" s="42">
        <f>IF($CU$5="2021. gada 3 mēneši",D36,IF($CU$5="2021. gada 6 mēneši",D36+AB36,IF($CU$5="2021. gada 9 mēneši",D36+AB36+AZ36,IF($CU$5="2021. gada 12 mēneši",D36+AB36+AZ36+BX36,"Pārbaudīt"))))</f>
        <v>0</v>
      </c>
      <c r="CW36" s="43">
        <f t="shared" ref="CW36" si="202">IFERROR((CU36/$CU$67*100),"")</f>
        <v>2.5475524035912471</v>
      </c>
      <c r="CX36" s="43">
        <f t="shared" ref="CX36" si="203">IFERROR(CV36/$CV$67*100,0)</f>
        <v>0</v>
      </c>
      <c r="CY36" s="44">
        <f t="shared" ref="CY36:DJ37" si="204">IF($CU$5="2021. gada 3 mēneši",G36,IF($CU$5="2021. gada 6 mēneši",G36+AE36,IF($CU$5="2021. gada 9 mēneši",G36+AE36+BC36,IF($CU$5="2021. gada 12 mēneši",G36+AE36+BC36+CA36,"Pārbaudīt"))))</f>
        <v>976247.02</v>
      </c>
      <c r="CZ36" s="46">
        <f t="shared" si="204"/>
        <v>0</v>
      </c>
      <c r="DA36" s="46">
        <f t="shared" si="204"/>
        <v>745020.07</v>
      </c>
      <c r="DB36" s="46">
        <f t="shared" si="204"/>
        <v>0</v>
      </c>
      <c r="DC36" s="46">
        <f t="shared" si="204"/>
        <v>976247.02</v>
      </c>
      <c r="DD36" s="46">
        <f t="shared" si="204"/>
        <v>0</v>
      </c>
      <c r="DE36" s="46">
        <f t="shared" si="204"/>
        <v>745020.07</v>
      </c>
      <c r="DF36" s="46">
        <f t="shared" si="204"/>
        <v>0</v>
      </c>
      <c r="DG36" s="46">
        <f t="shared" si="204"/>
        <v>0</v>
      </c>
      <c r="DH36" s="46">
        <f t="shared" si="204"/>
        <v>0</v>
      </c>
      <c r="DI36" s="46">
        <f t="shared" si="204"/>
        <v>0</v>
      </c>
      <c r="DJ36" s="46">
        <f t="shared" si="204"/>
        <v>0</v>
      </c>
      <c r="DK36" s="47">
        <f t="shared" si="6"/>
        <v>4374.54</v>
      </c>
      <c r="DL36" s="47">
        <f t="shared" si="6"/>
        <v>0</v>
      </c>
      <c r="DM36" s="52">
        <f t="shared" ref="DM36:DM37" si="205">DO36+DQ36</f>
        <v>1003637.2</v>
      </c>
      <c r="DN36" s="53">
        <f t="shared" ref="DN36:DN37" si="206">IF($CU$5="2021. gada 3 mēneši",V36,IF($CU$5="2021. gada 6 mēneši",V36+AT36,IF($CU$5="2021. gada 9 mēneši",V36+AT36+BR36,IF($CU$5="2021. gada 12 mēneši",V36+AT36+BR36+CP36,"Pārbaudīt"))))</f>
        <v>0</v>
      </c>
      <c r="DO36" s="59">
        <f t="shared" si="154"/>
        <v>1003637.2</v>
      </c>
      <c r="DP36" s="60">
        <f>DN36</f>
        <v>0</v>
      </c>
      <c r="DQ36" s="61">
        <f>IF($CU$5="2021. gada 3 mēneši",Y36,IF($CU$5="2021. gada 6 mēneši",Y36+AW36,IF($CU$5="2021. gada 9 mēneši",Y36+AW36+BU36,IF($CU$5="2021. gada 12 mēneši",Y36+AW36+BU36+CS36,"Pārbaudīt"))))</f>
        <v>0</v>
      </c>
      <c r="DR36" s="53">
        <f t="shared" ref="DR36:DR37" si="207">IF($CU$5="2021. gada 3 mēneši",Z36,IF($CU$5="2021. gada 6 mēneši",Z36+AX36,IF($CU$5="2021. gada 9 mēneši",Z36+AX36+BV36,IF($CU$5="2021. gada 12 mēneši",Z36+AX36+BV36+CT36,"Pārbaudīt"))))</f>
        <v>0</v>
      </c>
      <c r="DS36" s="55">
        <f t="shared" ref="DS36:DS37" si="208">CV36-CU36</f>
        <v>-223.16539999999998</v>
      </c>
      <c r="DT36" s="62">
        <f t="shared" si="4"/>
        <v>0</v>
      </c>
      <c r="DU36" s="43"/>
      <c r="DV36" s="43"/>
      <c r="DW36" s="55"/>
      <c r="DX36" s="42"/>
      <c r="DY36" s="43"/>
      <c r="DZ36" s="43"/>
      <c r="EA36" s="55"/>
      <c r="EB36" s="42"/>
      <c r="EC36" s="43"/>
      <c r="ED36" s="43"/>
      <c r="EE36" s="55"/>
      <c r="EF36" s="42"/>
      <c r="EG36" s="43"/>
      <c r="EH36" s="43"/>
      <c r="EI36" s="52">
        <f t="shared" ref="EI36:EI37" si="209">DN36-DM36</f>
        <v>-1003637.2</v>
      </c>
      <c r="EJ36" s="53">
        <f t="shared" si="13"/>
        <v>0</v>
      </c>
      <c r="EK36" s="54">
        <f t="shared" ref="EK36:EK37" si="210">DP36-DO36</f>
        <v>-1003637.2</v>
      </c>
      <c r="EL36" s="70">
        <f t="shared" si="13"/>
        <v>0</v>
      </c>
      <c r="EM36" s="52">
        <f t="shared" ref="EM36:EM37" si="211">DR36-DQ36</f>
        <v>0</v>
      </c>
      <c r="EN36" s="63">
        <f t="shared" si="13"/>
        <v>0</v>
      </c>
    </row>
    <row r="37" spans="1:145" ht="13.5" customHeight="1" x14ac:dyDescent="0.3">
      <c r="A37" s="267"/>
      <c r="B37" s="41" t="s">
        <v>34</v>
      </c>
      <c r="C37" s="42">
        <v>17.34</v>
      </c>
      <c r="D37" s="42"/>
      <c r="E37" s="43">
        <f t="shared" ref="E37" si="212">IFERROR((C37/$C$68*100),"")</f>
        <v>0.80277777777777781</v>
      </c>
      <c r="F37" s="43">
        <f t="shared" ref="F37" si="213">IFERROR(D37/$D$68*100,0)</f>
        <v>0</v>
      </c>
      <c r="G37" s="44">
        <v>17400.980000000003</v>
      </c>
      <c r="H37" s="45"/>
      <c r="I37" s="47">
        <v>16076.85</v>
      </c>
      <c r="J37" s="73"/>
      <c r="K37" s="48">
        <v>17400.980000000003</v>
      </c>
      <c r="L37" s="45"/>
      <c r="M37" s="47">
        <v>16076.85</v>
      </c>
      <c r="N37" s="47"/>
      <c r="O37" s="48">
        <v>0</v>
      </c>
      <c r="P37" s="49"/>
      <c r="Q37" s="50">
        <v>0</v>
      </c>
      <c r="R37" s="51"/>
      <c r="S37" s="47">
        <v>1003.52</v>
      </c>
      <c r="T37" s="47">
        <v>0</v>
      </c>
      <c r="U37" s="52">
        <v>15910.590000000004</v>
      </c>
      <c r="V37" s="53"/>
      <c r="W37" s="54">
        <v>15910.590000000004</v>
      </c>
      <c r="X37" s="70"/>
      <c r="Y37" s="61">
        <v>0</v>
      </c>
      <c r="Z37" s="53"/>
      <c r="AA37" s="55">
        <v>14.4434</v>
      </c>
      <c r="AB37" s="42"/>
      <c r="AC37" s="43">
        <f t="shared" ref="AC37" si="214">IFERROR((AA37/$AA$68*100),"")</f>
        <v>0.66132792966958731</v>
      </c>
      <c r="AD37" s="43">
        <f t="shared" ref="AD37" si="215">IFERROR(AB37/$AB$68*100,0)</f>
        <v>0</v>
      </c>
      <c r="AE37" s="44">
        <v>14139.679999999995</v>
      </c>
      <c r="AF37" s="49"/>
      <c r="AG37" s="47">
        <v>10064.969999999999</v>
      </c>
      <c r="AH37" s="56"/>
      <c r="AI37" s="48">
        <v>14139.679999999995</v>
      </c>
      <c r="AJ37" s="45"/>
      <c r="AK37" s="47">
        <v>10064.969999999999</v>
      </c>
      <c r="AL37" s="47"/>
      <c r="AM37" s="57">
        <v>0</v>
      </c>
      <c r="AN37" s="49"/>
      <c r="AO37" s="56">
        <v>0</v>
      </c>
      <c r="AP37" s="58"/>
      <c r="AQ37" s="47">
        <v>978.97</v>
      </c>
      <c r="AR37" s="47">
        <v>0</v>
      </c>
      <c r="AS37" s="52">
        <v>14353.370000000003</v>
      </c>
      <c r="AT37" s="53"/>
      <c r="AU37" s="54">
        <v>14353.370000000003</v>
      </c>
      <c r="AV37" s="70"/>
      <c r="AW37" s="61">
        <v>0</v>
      </c>
      <c r="AX37" s="53"/>
      <c r="AY37" s="55">
        <f>'[1]Pielikums nr.1'!AY45</f>
        <v>6.666666666666667</v>
      </c>
      <c r="AZ37" s="42"/>
      <c r="BA37" s="43">
        <f t="shared" ref="BA37" si="216">IFERROR((AY37/$AY$68*100),"")</f>
        <v>0.30193181143018294</v>
      </c>
      <c r="BB37" s="43"/>
      <c r="BC37" s="44">
        <v>0</v>
      </c>
      <c r="BD37" s="49"/>
      <c r="BE37" s="47">
        <v>0</v>
      </c>
      <c r="BF37" s="56"/>
      <c r="BG37" s="48">
        <v>0</v>
      </c>
      <c r="BH37" s="45"/>
      <c r="BI37" s="47">
        <v>0</v>
      </c>
      <c r="BJ37" s="47">
        <v>0</v>
      </c>
      <c r="BK37" s="57">
        <v>0</v>
      </c>
      <c r="BL37" s="49"/>
      <c r="BM37" s="47">
        <v>0</v>
      </c>
      <c r="BN37" s="58"/>
      <c r="BO37" s="47">
        <v>0</v>
      </c>
      <c r="BP37" s="47"/>
      <c r="BQ37" s="52">
        <v>0</v>
      </c>
      <c r="BR37" s="53">
        <v>0</v>
      </c>
      <c r="BS37" s="54">
        <v>0</v>
      </c>
      <c r="BT37" s="70">
        <v>0</v>
      </c>
      <c r="BU37" s="61">
        <v>0</v>
      </c>
      <c r="BV37" s="53">
        <v>0</v>
      </c>
      <c r="BW37" s="55">
        <v>14.666666666666666</v>
      </c>
      <c r="BX37" s="42"/>
      <c r="BY37" s="43">
        <v>0.66425249213338</v>
      </c>
      <c r="BZ37" s="43"/>
      <c r="CA37" s="44">
        <v>0</v>
      </c>
      <c r="CB37" s="49"/>
      <c r="CC37" s="47">
        <v>0</v>
      </c>
      <c r="CD37" s="56"/>
      <c r="CE37" s="48">
        <v>0</v>
      </c>
      <c r="CF37" s="45"/>
      <c r="CG37" s="47">
        <v>0</v>
      </c>
      <c r="CH37" s="47"/>
      <c r="CI37" s="57">
        <v>0</v>
      </c>
      <c r="CJ37" s="49"/>
      <c r="CK37" s="47">
        <v>0</v>
      </c>
      <c r="CL37" s="58"/>
      <c r="CM37" s="47">
        <v>0</v>
      </c>
      <c r="CN37" s="47"/>
      <c r="CO37" s="52">
        <v>0</v>
      </c>
      <c r="CP37" s="53">
        <v>0</v>
      </c>
      <c r="CQ37" s="54">
        <v>0</v>
      </c>
      <c r="CR37" s="70">
        <v>0</v>
      </c>
      <c r="CS37" s="61">
        <v>0</v>
      </c>
      <c r="CT37" s="53">
        <v>0</v>
      </c>
      <c r="CU37" s="55">
        <f>IF($CU$5="2021. gada 3 mēneši",C37,IF($CU$5="2021. gada 6 mēneši",C37+AA37,IF($CU$5="2021. gada 9 mēneši",C37+AA37+AY37,IF($CU$5="2021. gada 12 mēneši",C37+AA37+AY37+BW37,"Pārbaudīt"))))</f>
        <v>53.116733333333329</v>
      </c>
      <c r="CV37" s="42">
        <f>IF($CU$5="2021. gada 3 mēneši",D37,IF($CU$5="2021. gada 6 mēneši",D37+AB37,IF($CU$5="2021. gada 9 mēneši",D37+AB37+AZ37,IF($CU$5="2021. gada 12 mēneši",D37+AB37+AZ37+BX37,"Pārbaudīt"))))</f>
        <v>0</v>
      </c>
      <c r="CW37" s="43">
        <f t="shared" ref="CW37" si="217">IFERROR((CU37/$CU$68*100),"")</f>
        <v>0.60635543833716299</v>
      </c>
      <c r="CX37" s="43">
        <f t="shared" ref="CX37" si="218">IFERROR(CV37/$CV$68*100,0)</f>
        <v>0</v>
      </c>
      <c r="CY37" s="44">
        <f t="shared" si="204"/>
        <v>31540.659999999996</v>
      </c>
      <c r="CZ37" s="47">
        <f t="shared" si="204"/>
        <v>0</v>
      </c>
      <c r="DA37" s="47">
        <f t="shared" si="204"/>
        <v>26141.82</v>
      </c>
      <c r="DB37" s="47">
        <f t="shared" si="204"/>
        <v>0</v>
      </c>
      <c r="DC37" s="47">
        <f t="shared" si="204"/>
        <v>31540.659999999996</v>
      </c>
      <c r="DD37" s="47">
        <f t="shared" si="204"/>
        <v>0</v>
      </c>
      <c r="DE37" s="47">
        <f t="shared" si="204"/>
        <v>26141.82</v>
      </c>
      <c r="DF37" s="47">
        <f t="shared" si="204"/>
        <v>0</v>
      </c>
      <c r="DG37" s="47">
        <f t="shared" si="204"/>
        <v>0</v>
      </c>
      <c r="DH37" s="47">
        <f t="shared" si="204"/>
        <v>0</v>
      </c>
      <c r="DI37" s="47">
        <f t="shared" si="204"/>
        <v>0</v>
      </c>
      <c r="DJ37" s="47">
        <f t="shared" si="204"/>
        <v>0</v>
      </c>
      <c r="DK37" s="47">
        <f t="shared" si="6"/>
        <v>593.79999999999995</v>
      </c>
      <c r="DL37" s="47">
        <f t="shared" si="6"/>
        <v>0</v>
      </c>
      <c r="DM37" s="52">
        <f t="shared" si="205"/>
        <v>30263.960000000006</v>
      </c>
      <c r="DN37" s="53">
        <f t="shared" si="206"/>
        <v>0</v>
      </c>
      <c r="DO37" s="59">
        <f t="shared" si="154"/>
        <v>30263.960000000006</v>
      </c>
      <c r="DP37" s="60">
        <f>DN37</f>
        <v>0</v>
      </c>
      <c r="DQ37" s="61">
        <f>IF($CU$5="2021. gada 3 mēneši",Y37,IF($CU$5="2021. gada 6 mēneši",Y37+AW37,IF($CU$5="2021. gada 9 mēneši",Y37+AW37+BU37,IF($CU$5="2021. gada 12 mēneši",Y37+AW37+BU37+CS37,"Pārbaudīt"))))</f>
        <v>0</v>
      </c>
      <c r="DR37" s="53">
        <f t="shared" si="207"/>
        <v>0</v>
      </c>
      <c r="DS37" s="55">
        <f t="shared" si="208"/>
        <v>-53.116733333333329</v>
      </c>
      <c r="DT37" s="62">
        <f t="shared" si="4"/>
        <v>0</v>
      </c>
      <c r="DU37" s="43"/>
      <c r="DV37" s="43"/>
      <c r="DW37" s="55"/>
      <c r="DX37" s="42"/>
      <c r="DY37" s="43"/>
      <c r="DZ37" s="43"/>
      <c r="EA37" s="55"/>
      <c r="EB37" s="42"/>
      <c r="EC37" s="43"/>
      <c r="ED37" s="43"/>
      <c r="EE37" s="55"/>
      <c r="EF37" s="42"/>
      <c r="EG37" s="43"/>
      <c r="EH37" s="43"/>
      <c r="EI37" s="52">
        <f t="shared" si="209"/>
        <v>-30263.960000000006</v>
      </c>
      <c r="EJ37" s="53">
        <f t="shared" si="13"/>
        <v>0</v>
      </c>
      <c r="EK37" s="54">
        <f t="shared" si="210"/>
        <v>-30263.960000000006</v>
      </c>
      <c r="EL37" s="70">
        <f t="shared" si="13"/>
        <v>0</v>
      </c>
      <c r="EM37" s="52">
        <f t="shared" si="211"/>
        <v>0</v>
      </c>
      <c r="EN37" s="63">
        <f t="shared" si="13"/>
        <v>0</v>
      </c>
    </row>
    <row r="38" spans="1:145" ht="14.1" customHeight="1" x14ac:dyDescent="0.3">
      <c r="A38" s="267"/>
      <c r="B38" s="22" t="s">
        <v>44</v>
      </c>
      <c r="C38" s="23">
        <v>1041.05</v>
      </c>
      <c r="D38" s="24"/>
      <c r="E38" s="25">
        <f t="shared" ref="E38:F38" si="219">SUM(E39:E40)</f>
        <v>48.19675925925926</v>
      </c>
      <c r="F38" s="25">
        <f t="shared" si="219"/>
        <v>0</v>
      </c>
      <c r="G38" s="26">
        <v>2028623.6800000002</v>
      </c>
      <c r="H38" s="27"/>
      <c r="I38" s="28">
        <v>1803695.58</v>
      </c>
      <c r="J38" s="28"/>
      <c r="K38" s="29">
        <v>1921663.9800000004</v>
      </c>
      <c r="L38" s="27"/>
      <c r="M38" s="28">
        <v>1708647.702040839</v>
      </c>
      <c r="N38" s="28"/>
      <c r="O38" s="29">
        <v>106959.7</v>
      </c>
      <c r="P38" s="27"/>
      <c r="Q38" s="28">
        <v>95047.877959161095</v>
      </c>
      <c r="R38" s="64"/>
      <c r="S38" s="28">
        <v>1948.63</v>
      </c>
      <c r="T38" s="28">
        <v>0</v>
      </c>
      <c r="U38" s="34">
        <v>2959476.85</v>
      </c>
      <c r="V38" s="35"/>
      <c r="W38" s="74">
        <v>2827473.92</v>
      </c>
      <c r="X38" s="75"/>
      <c r="Y38" s="35">
        <v>132002.93</v>
      </c>
      <c r="Z38" s="35"/>
      <c r="AA38" s="23">
        <v>1033.8739</v>
      </c>
      <c r="AB38" s="24"/>
      <c r="AC38" s="25">
        <f t="shared" ref="AC38:AD38" si="220">SUM(AC39:AC40)</f>
        <v>47.86453240740741</v>
      </c>
      <c r="AD38" s="25">
        <f t="shared" si="220"/>
        <v>0</v>
      </c>
      <c r="AE38" s="26">
        <v>2758216.68</v>
      </c>
      <c r="AF38" s="27"/>
      <c r="AG38" s="28">
        <v>1699576.0999999999</v>
      </c>
      <c r="AH38" s="28"/>
      <c r="AI38" s="29">
        <v>2722366.04</v>
      </c>
      <c r="AJ38" s="27"/>
      <c r="AK38" s="28">
        <v>1676229.7393919786</v>
      </c>
      <c r="AL38" s="28"/>
      <c r="AM38" s="29">
        <v>35850.639999999999</v>
      </c>
      <c r="AN38" s="27"/>
      <c r="AO38" s="28">
        <v>23346.360608021336</v>
      </c>
      <c r="AP38" s="65"/>
      <c r="AQ38" s="28">
        <v>2667.85</v>
      </c>
      <c r="AR38" s="28">
        <v>0</v>
      </c>
      <c r="AS38" s="34">
        <v>2800414.0999999996</v>
      </c>
      <c r="AT38" s="35"/>
      <c r="AU38" s="74">
        <v>2707837.7999999993</v>
      </c>
      <c r="AV38" s="75"/>
      <c r="AW38" s="35">
        <v>92576.3</v>
      </c>
      <c r="AX38" s="35"/>
      <c r="AY38" s="23">
        <f>SUM(AY39:AY40)</f>
        <v>903.59000000000015</v>
      </c>
      <c r="AZ38" s="24"/>
      <c r="BA38" s="25">
        <f t="shared" ref="BA38" si="221">SUM(BA39:BA40)</f>
        <v>41.832870370370379</v>
      </c>
      <c r="BB38" s="25"/>
      <c r="BC38" s="26">
        <v>2776180.2399999998</v>
      </c>
      <c r="BD38" s="27"/>
      <c r="BE38" s="28">
        <v>2041325.3299999998</v>
      </c>
      <c r="BF38" s="28"/>
      <c r="BG38" s="29">
        <v>2736282.2399999998</v>
      </c>
      <c r="BH38" s="27"/>
      <c r="BI38" s="28">
        <v>2011988.3309472727</v>
      </c>
      <c r="BJ38" s="28">
        <v>0</v>
      </c>
      <c r="BK38" s="29">
        <v>39898</v>
      </c>
      <c r="BL38" s="27"/>
      <c r="BM38" s="28">
        <v>29336.999052727188</v>
      </c>
      <c r="BN38" s="65"/>
      <c r="BO38" s="28">
        <v>3072.39</v>
      </c>
      <c r="BP38" s="28"/>
      <c r="BQ38" s="34">
        <v>2700317.5105695212</v>
      </c>
      <c r="BR38" s="35">
        <v>0</v>
      </c>
      <c r="BS38" s="74">
        <v>2660419.5105695212</v>
      </c>
      <c r="BT38" s="75">
        <v>0</v>
      </c>
      <c r="BU38" s="35">
        <v>39898</v>
      </c>
      <c r="BV38" s="35">
        <v>0</v>
      </c>
      <c r="BW38" s="23">
        <v>992.63166666666666</v>
      </c>
      <c r="BX38" s="24"/>
      <c r="BY38" s="25">
        <v>45.955169753086416</v>
      </c>
      <c r="BZ38" s="25"/>
      <c r="CA38" s="26">
        <v>3699489.7567619458</v>
      </c>
      <c r="CB38" s="27"/>
      <c r="CC38" s="28">
        <v>2720234.8099999996</v>
      </c>
      <c r="CD38" s="28"/>
      <c r="CE38" s="29">
        <v>3175670.3067619465</v>
      </c>
      <c r="CF38" s="27"/>
      <c r="CG38" s="28">
        <v>2335070.3685401669</v>
      </c>
      <c r="CH38" s="28"/>
      <c r="CI38" s="29">
        <v>523819.45</v>
      </c>
      <c r="CJ38" s="27"/>
      <c r="CK38" s="28">
        <v>385164.4414598333</v>
      </c>
      <c r="CL38" s="65"/>
      <c r="CM38" s="28">
        <v>3726.95</v>
      </c>
      <c r="CN38" s="28"/>
      <c r="CO38" s="34">
        <v>3670650.6194304791</v>
      </c>
      <c r="CP38" s="35">
        <v>0</v>
      </c>
      <c r="CQ38" s="74">
        <v>3146831.1694304789</v>
      </c>
      <c r="CR38" s="75">
        <v>0</v>
      </c>
      <c r="CS38" s="35">
        <v>523819.45</v>
      </c>
      <c r="CT38" s="35">
        <v>0</v>
      </c>
      <c r="CU38" s="23">
        <f t="shared" ref="CU38:DS38" si="222">SUM(CU39:CU40)</f>
        <v>3971.145566666667</v>
      </c>
      <c r="CV38" s="24">
        <f t="shared" si="222"/>
        <v>0</v>
      </c>
      <c r="CW38" s="25">
        <f t="shared" si="222"/>
        <v>45.332741376975491</v>
      </c>
      <c r="CX38" s="25">
        <f t="shared" si="222"/>
        <v>0</v>
      </c>
      <c r="CY38" s="26">
        <f t="shared" si="222"/>
        <v>11262510.356761945</v>
      </c>
      <c r="CZ38" s="28">
        <f t="shared" si="222"/>
        <v>0</v>
      </c>
      <c r="DA38" s="28">
        <f t="shared" si="222"/>
        <v>8264831.8199999984</v>
      </c>
      <c r="DB38" s="28">
        <f t="shared" si="222"/>
        <v>0</v>
      </c>
      <c r="DC38" s="28">
        <f t="shared" si="222"/>
        <v>10555982.566761944</v>
      </c>
      <c r="DD38" s="28">
        <f t="shared" si="222"/>
        <v>0</v>
      </c>
      <c r="DE38" s="28">
        <f t="shared" si="222"/>
        <v>7731936.1409202572</v>
      </c>
      <c r="DF38" s="28">
        <f t="shared" si="222"/>
        <v>0</v>
      </c>
      <c r="DG38" s="28">
        <f t="shared" si="222"/>
        <v>706527.78999999992</v>
      </c>
      <c r="DH38" s="28">
        <f t="shared" si="222"/>
        <v>0</v>
      </c>
      <c r="DI38" s="28">
        <f t="shared" si="222"/>
        <v>532895.67907974287</v>
      </c>
      <c r="DJ38" s="28">
        <f t="shared" si="222"/>
        <v>0</v>
      </c>
      <c r="DK38" s="28">
        <f t="shared" si="6"/>
        <v>2836.09</v>
      </c>
      <c r="DL38" s="28">
        <f t="shared" si="6"/>
        <v>0</v>
      </c>
      <c r="DM38" s="34">
        <f t="shared" si="222"/>
        <v>12130859.08</v>
      </c>
      <c r="DN38" s="35">
        <f t="shared" si="222"/>
        <v>0</v>
      </c>
      <c r="DO38" s="74">
        <f t="shared" si="222"/>
        <v>11342562.4</v>
      </c>
      <c r="DP38" s="76">
        <f t="shared" si="222"/>
        <v>0</v>
      </c>
      <c r="DQ38" s="35">
        <f t="shared" si="222"/>
        <v>788296.67999999993</v>
      </c>
      <c r="DR38" s="35">
        <f t="shared" si="222"/>
        <v>0</v>
      </c>
      <c r="DS38" s="23">
        <f t="shared" si="222"/>
        <v>-3971.145566666667</v>
      </c>
      <c r="DT38" s="66">
        <f t="shared" si="4"/>
        <v>0</v>
      </c>
      <c r="DU38" s="25"/>
      <c r="DV38" s="25"/>
      <c r="DW38" s="23"/>
      <c r="DX38" s="24"/>
      <c r="DY38" s="25"/>
      <c r="DZ38" s="25"/>
      <c r="EA38" s="23"/>
      <c r="EB38" s="24"/>
      <c r="EC38" s="25"/>
      <c r="ED38" s="25"/>
      <c r="EE38" s="23"/>
      <c r="EF38" s="24"/>
      <c r="EG38" s="25"/>
      <c r="EH38" s="25"/>
      <c r="EI38" s="34">
        <f>SUM(EI39:EI40)</f>
        <v>-12130859.08</v>
      </c>
      <c r="EJ38" s="35">
        <f t="shared" si="13"/>
        <v>0</v>
      </c>
      <c r="EK38" s="74">
        <f>SUM(EK39:EK40)</f>
        <v>-11342562.4</v>
      </c>
      <c r="EL38" s="75">
        <f t="shared" si="13"/>
        <v>0</v>
      </c>
      <c r="EM38" s="35">
        <f>SUM(EM39:EM40)</f>
        <v>-788296.67999999993</v>
      </c>
      <c r="EN38" s="40">
        <f t="shared" si="13"/>
        <v>0</v>
      </c>
    </row>
    <row r="39" spans="1:145" ht="14.1" customHeight="1" x14ac:dyDescent="0.3">
      <c r="A39" s="267"/>
      <c r="B39" s="77" t="s">
        <v>33</v>
      </c>
      <c r="C39" s="42">
        <v>804.58999999999992</v>
      </c>
      <c r="D39" s="42"/>
      <c r="E39" s="43">
        <f t="shared" ref="E39" si="223">IFERROR((C39/$C$67*100),"")</f>
        <v>37.249537037037037</v>
      </c>
      <c r="F39" s="43">
        <f t="shared" ref="F39" si="224">IFERROR(D39/$D$67*100,0)</f>
        <v>0</v>
      </c>
      <c r="G39" s="44">
        <v>1662011.71</v>
      </c>
      <c r="H39" s="45"/>
      <c r="I39" s="46">
        <v>1523028.9300000002</v>
      </c>
      <c r="J39" s="47"/>
      <c r="K39" s="48">
        <v>1555052.0100000002</v>
      </c>
      <c r="L39" s="45"/>
      <c r="M39" s="47">
        <v>1427981.0520408391</v>
      </c>
      <c r="N39" s="47"/>
      <c r="O39" s="48">
        <v>106959.7</v>
      </c>
      <c r="P39" s="45"/>
      <c r="Q39" s="50">
        <v>95047.877959161095</v>
      </c>
      <c r="R39" s="68"/>
      <c r="S39" s="47">
        <v>2065.66</v>
      </c>
      <c r="T39" s="47">
        <v>0</v>
      </c>
      <c r="U39" s="52">
        <v>2093651.44</v>
      </c>
      <c r="V39" s="53"/>
      <c r="W39" s="78">
        <v>1982953.81</v>
      </c>
      <c r="X39" s="79"/>
      <c r="Y39" s="80">
        <v>110697.63</v>
      </c>
      <c r="Z39" s="53"/>
      <c r="AA39" s="55">
        <v>793.78390000000002</v>
      </c>
      <c r="AB39" s="42"/>
      <c r="AC39" s="43">
        <f t="shared" ref="AC39" si="225">IFERROR((AA39/$C$67*100),"")</f>
        <v>36.749254629629633</v>
      </c>
      <c r="AD39" s="43">
        <f t="shared" ref="AD39" si="226">IFERROR(AB39/$D$67*100,0)</f>
        <v>0</v>
      </c>
      <c r="AE39" s="44">
        <v>2102590.25</v>
      </c>
      <c r="AF39" s="45"/>
      <c r="AG39" s="46">
        <v>1351456.17</v>
      </c>
      <c r="AH39" s="47"/>
      <c r="AI39" s="48">
        <v>2066739.61</v>
      </c>
      <c r="AJ39" s="45"/>
      <c r="AK39" s="47">
        <v>1328109.8093919787</v>
      </c>
      <c r="AL39" s="47"/>
      <c r="AM39" s="48">
        <v>35850.639999999999</v>
      </c>
      <c r="AN39" s="45"/>
      <c r="AO39" s="47">
        <v>23346.360608021336</v>
      </c>
      <c r="AP39" s="69"/>
      <c r="AQ39" s="47">
        <v>2648.82</v>
      </c>
      <c r="AR39" s="47">
        <v>0</v>
      </c>
      <c r="AS39" s="52">
        <v>2047322.7399999995</v>
      </c>
      <c r="AT39" s="53"/>
      <c r="AU39" s="78">
        <v>1973792.7399999995</v>
      </c>
      <c r="AV39" s="79"/>
      <c r="AW39" s="80">
        <v>73530</v>
      </c>
      <c r="AX39" s="53"/>
      <c r="AY39" s="55">
        <f>AY12+AY15+AY18+AY21+AY24+AY27+AY30+AY33+AY36</f>
        <v>533.74333333333345</v>
      </c>
      <c r="AZ39" s="42"/>
      <c r="BA39" s="43">
        <f t="shared" ref="BA39" si="227">IFERROR((AY39/$C$67*100),"")</f>
        <v>24.710339506172847</v>
      </c>
      <c r="BB39" s="43"/>
      <c r="BC39" s="44">
        <v>2378892.38</v>
      </c>
      <c r="BD39" s="45"/>
      <c r="BE39" s="46">
        <v>1749199.5699999998</v>
      </c>
      <c r="BF39" s="47"/>
      <c r="BG39" s="48">
        <v>2378892.38</v>
      </c>
      <c r="BH39" s="45"/>
      <c r="BI39" s="47">
        <v>1749199.5699999998</v>
      </c>
      <c r="BJ39" s="47">
        <v>0</v>
      </c>
      <c r="BK39" s="48">
        <v>0</v>
      </c>
      <c r="BL39" s="45"/>
      <c r="BM39" s="47">
        <v>0</v>
      </c>
      <c r="BN39" s="69"/>
      <c r="BO39" s="47">
        <v>4457</v>
      </c>
      <c r="BP39" s="47"/>
      <c r="BQ39" s="52">
        <v>2321544.9705695212</v>
      </c>
      <c r="BR39" s="53">
        <v>0</v>
      </c>
      <c r="BS39" s="78">
        <v>2321544.9705695212</v>
      </c>
      <c r="BT39" s="79">
        <v>0</v>
      </c>
      <c r="BU39" s="80">
        <v>0</v>
      </c>
      <c r="BV39" s="53">
        <v>0</v>
      </c>
      <c r="BW39" s="55">
        <v>818.02333333333331</v>
      </c>
      <c r="BX39" s="42"/>
      <c r="BY39" s="43">
        <v>37.871450617283948</v>
      </c>
      <c r="BZ39" s="43"/>
      <c r="CA39" s="44">
        <v>3356104.0442619459</v>
      </c>
      <c r="CB39" s="45"/>
      <c r="CC39" s="46">
        <v>2467743.2999999998</v>
      </c>
      <c r="CD39" s="47"/>
      <c r="CE39" s="48">
        <v>2857284.0442619463</v>
      </c>
      <c r="CF39" s="45"/>
      <c r="CG39" s="47">
        <v>2100960.9538047435</v>
      </c>
      <c r="CH39" s="47"/>
      <c r="CI39" s="48">
        <v>498820</v>
      </c>
      <c r="CJ39" s="45"/>
      <c r="CK39" s="47">
        <v>366782.34619525669</v>
      </c>
      <c r="CL39" s="69"/>
      <c r="CM39" s="47">
        <v>4102.7</v>
      </c>
      <c r="CN39" s="47"/>
      <c r="CO39" s="52">
        <v>3321799.3694304791</v>
      </c>
      <c r="CP39" s="53">
        <v>0</v>
      </c>
      <c r="CQ39" s="78">
        <v>2822979.3694304791</v>
      </c>
      <c r="CR39" s="79">
        <v>0</v>
      </c>
      <c r="CS39" s="80">
        <v>498820</v>
      </c>
      <c r="CT39" s="53">
        <v>0</v>
      </c>
      <c r="CU39" s="55">
        <f t="shared" ref="CU39:CV40" si="228">CU12+CU15+CU18+CU21+CU24+CU27+CU30+CU33+CU36</f>
        <v>2950.1405666666669</v>
      </c>
      <c r="CV39" s="42">
        <f t="shared" si="228"/>
        <v>0</v>
      </c>
      <c r="CW39" s="43">
        <f t="shared" ref="CW39" si="229">IFERROR((CU39/$CU$67*100),"")</f>
        <v>33.677432485249561</v>
      </c>
      <c r="CX39" s="43">
        <f t="shared" ref="CX39" si="230">IFERROR(CV39/$CV$67*100,0)</f>
        <v>0</v>
      </c>
      <c r="CY39" s="44">
        <f t="shared" ref="CY39:DP40" si="231">CY12+CY15+CY18+CY21+CY24+CY27+CY30+CY33+CY36</f>
        <v>9499598.3842619453</v>
      </c>
      <c r="CZ39" s="46">
        <f>CZ12+CZ15+CZ18+CZ21+CZ24+CZ27+CZ30+CZ33+CZ36</f>
        <v>0</v>
      </c>
      <c r="DA39" s="46">
        <f t="shared" si="231"/>
        <v>7091427.9699999988</v>
      </c>
      <c r="DB39" s="46">
        <f>DB12+DB15+DB18+DB21+DB24+DB27+DB30+DB33+DB36</f>
        <v>0</v>
      </c>
      <c r="DC39" s="46">
        <f t="shared" si="231"/>
        <v>8857968.0442619454</v>
      </c>
      <c r="DD39" s="46">
        <f>DD12+DD15+DD18+DD21+DD24+DD27+DD30+DD33+DD36</f>
        <v>0</v>
      </c>
      <c r="DE39" s="46">
        <f t="shared" si="231"/>
        <v>6606251.3852375615</v>
      </c>
      <c r="DF39" s="46">
        <f>DF12+DF15+DF18+DF21+DF24+DF27+DF30+DF33+DF36</f>
        <v>0</v>
      </c>
      <c r="DG39" s="46">
        <f t="shared" si="231"/>
        <v>641630.34</v>
      </c>
      <c r="DH39" s="46">
        <f>DH12+DH15+DH18+DH21+DH24+DH27+DH30+DH33+DH36</f>
        <v>0</v>
      </c>
      <c r="DI39" s="46">
        <f t="shared" si="231"/>
        <v>485176.58476243913</v>
      </c>
      <c r="DJ39" s="46">
        <f>DJ12+DJ15+DJ18+DJ21+DJ24+DJ27+DJ30+DJ33+DJ36</f>
        <v>0</v>
      </c>
      <c r="DK39" s="47">
        <f t="shared" si="6"/>
        <v>3220.05</v>
      </c>
      <c r="DL39" s="47">
        <f t="shared" si="6"/>
        <v>0</v>
      </c>
      <c r="DM39" s="52">
        <f t="shared" si="231"/>
        <v>9784318.5199999996</v>
      </c>
      <c r="DN39" s="53">
        <f t="shared" si="231"/>
        <v>0</v>
      </c>
      <c r="DO39" s="78">
        <f t="shared" si="231"/>
        <v>9101270.8900000006</v>
      </c>
      <c r="DP39" s="81">
        <f t="shared" si="231"/>
        <v>0</v>
      </c>
      <c r="DQ39" s="80">
        <f>DQ12+DQ15+DQ18+DQ21+DQ24+DQ27+DQ30+DQ33+DQ36</f>
        <v>683047.63</v>
      </c>
      <c r="DR39" s="53">
        <f t="shared" ref="DR39:DR40" si="232">IF($CU$5="2021. gada 3 mēneši",Z39,IF($CU$5="2021. gada 6 mēneši",Z39+AX39,IF($CU$5="2021. gada 9 mēneši",Z39+AX39+BV39,IF($CU$5="2021. gada 12 mēneši",Z39+AX39+BV39+CT39,"Pārbaudīt"))))</f>
        <v>0</v>
      </c>
      <c r="DS39" s="55">
        <f>CV39-CU39</f>
        <v>-2950.1405666666669</v>
      </c>
      <c r="DT39" s="62">
        <f t="shared" si="4"/>
        <v>0</v>
      </c>
      <c r="DU39" s="43"/>
      <c r="DV39" s="43"/>
      <c r="DW39" s="55"/>
      <c r="DX39" s="42"/>
      <c r="DY39" s="43"/>
      <c r="DZ39" s="43"/>
      <c r="EA39" s="55"/>
      <c r="EB39" s="42"/>
      <c r="EC39" s="43"/>
      <c r="ED39" s="43"/>
      <c r="EE39" s="55"/>
      <c r="EF39" s="42"/>
      <c r="EG39" s="43"/>
      <c r="EH39" s="43"/>
      <c r="EI39" s="52">
        <f>DN39-DM39</f>
        <v>-9784318.5199999996</v>
      </c>
      <c r="EJ39" s="53">
        <f t="shared" ref="EJ39:EN68" si="233">IFERROR((DN39/DM39*100),0)</f>
        <v>0</v>
      </c>
      <c r="EK39" s="78">
        <f>DP39-DO39</f>
        <v>-9101270.8900000006</v>
      </c>
      <c r="EL39" s="79">
        <f t="shared" si="233"/>
        <v>0</v>
      </c>
      <c r="EM39" s="80">
        <f>DR39-DQ39</f>
        <v>-683047.63</v>
      </c>
      <c r="EN39" s="63">
        <f t="shared" si="233"/>
        <v>0</v>
      </c>
    </row>
    <row r="40" spans="1:145" ht="13.5" customHeight="1" x14ac:dyDescent="0.3">
      <c r="A40" s="267"/>
      <c r="B40" s="77" t="s">
        <v>34</v>
      </c>
      <c r="C40" s="42">
        <v>236.46</v>
      </c>
      <c r="D40" s="42"/>
      <c r="E40" s="43">
        <f t="shared" ref="E40" si="234">IFERROR((C40/$C$68*100),"")</f>
        <v>10.947222222222223</v>
      </c>
      <c r="F40" s="43">
        <f t="shared" ref="F40" si="235">IFERROR(D40/$D$68*100,0)</f>
        <v>0</v>
      </c>
      <c r="G40" s="44">
        <v>366611.97000000009</v>
      </c>
      <c r="H40" s="45"/>
      <c r="I40" s="47">
        <v>280666.64999999997</v>
      </c>
      <c r="J40" s="47"/>
      <c r="K40" s="48">
        <v>366611.97000000009</v>
      </c>
      <c r="L40" s="45"/>
      <c r="M40" s="47">
        <v>280666.64999999997</v>
      </c>
      <c r="N40" s="47"/>
      <c r="O40" s="48">
        <v>0</v>
      </c>
      <c r="P40" s="45"/>
      <c r="Q40" s="50">
        <v>0</v>
      </c>
      <c r="R40" s="68"/>
      <c r="S40" s="47">
        <v>1550.42</v>
      </c>
      <c r="T40" s="47">
        <v>0</v>
      </c>
      <c r="U40" s="52">
        <v>865825.41</v>
      </c>
      <c r="V40" s="53"/>
      <c r="W40" s="61">
        <v>844520.11</v>
      </c>
      <c r="X40" s="70"/>
      <c r="Y40" s="61">
        <v>21305.3</v>
      </c>
      <c r="Z40" s="53"/>
      <c r="AA40" s="55">
        <v>240.08999999999997</v>
      </c>
      <c r="AB40" s="42"/>
      <c r="AC40" s="43">
        <f t="shared" ref="AC40" si="236">IFERROR((AA40/$C$68*100),"")</f>
        <v>11.115277777777777</v>
      </c>
      <c r="AD40" s="43">
        <f t="shared" ref="AD40" si="237">IFERROR(AB40/$D$68*100,0)</f>
        <v>0</v>
      </c>
      <c r="AE40" s="44">
        <v>655626.43000000017</v>
      </c>
      <c r="AF40" s="45"/>
      <c r="AG40" s="47">
        <v>348119.92999999993</v>
      </c>
      <c r="AH40" s="47"/>
      <c r="AI40" s="48">
        <v>655626.43000000017</v>
      </c>
      <c r="AJ40" s="45"/>
      <c r="AK40" s="47">
        <v>348119.92999999993</v>
      </c>
      <c r="AL40" s="47"/>
      <c r="AM40" s="48">
        <v>0</v>
      </c>
      <c r="AN40" s="45"/>
      <c r="AO40" s="47">
        <v>0</v>
      </c>
      <c r="AP40" s="69"/>
      <c r="AQ40" s="47">
        <v>2730.75</v>
      </c>
      <c r="AR40" s="47">
        <v>0</v>
      </c>
      <c r="AS40" s="52">
        <v>753091.36</v>
      </c>
      <c r="AT40" s="53"/>
      <c r="AU40" s="61">
        <v>734045.05999999994</v>
      </c>
      <c r="AV40" s="70"/>
      <c r="AW40" s="61">
        <v>19046.300000000003</v>
      </c>
      <c r="AX40" s="53"/>
      <c r="AY40" s="55">
        <f>AY13+AY16+AY19+AY22+AY25+AY28+AY31+AY34+AY37</f>
        <v>369.84666666666669</v>
      </c>
      <c r="AZ40" s="42"/>
      <c r="BA40" s="43">
        <f t="shared" ref="BA40" si="238">IFERROR((AY40/$C$68*100),"")</f>
        <v>17.122530864197532</v>
      </c>
      <c r="BB40" s="43"/>
      <c r="BC40" s="44">
        <v>397287.86</v>
      </c>
      <c r="BD40" s="45"/>
      <c r="BE40" s="47">
        <v>292125.76</v>
      </c>
      <c r="BF40" s="47"/>
      <c r="BG40" s="48">
        <v>357389.86</v>
      </c>
      <c r="BH40" s="45"/>
      <c r="BI40" s="47">
        <v>262788.76094727282</v>
      </c>
      <c r="BJ40" s="47">
        <v>0</v>
      </c>
      <c r="BK40" s="48">
        <v>39898</v>
      </c>
      <c r="BL40" s="45"/>
      <c r="BM40" s="47">
        <v>29336.999052727188</v>
      </c>
      <c r="BN40" s="69"/>
      <c r="BO40" s="47">
        <v>1074.2</v>
      </c>
      <c r="BP40" s="47"/>
      <c r="BQ40" s="52">
        <v>378772.54</v>
      </c>
      <c r="BR40" s="53">
        <v>0</v>
      </c>
      <c r="BS40" s="61">
        <v>338874.54</v>
      </c>
      <c r="BT40" s="70">
        <v>0</v>
      </c>
      <c r="BU40" s="61">
        <v>39898</v>
      </c>
      <c r="BV40" s="53">
        <v>0</v>
      </c>
      <c r="BW40" s="55">
        <v>174.60833333333332</v>
      </c>
      <c r="BX40" s="42"/>
      <c r="BY40" s="43">
        <v>8.0837191358024683</v>
      </c>
      <c r="BZ40" s="43"/>
      <c r="CA40" s="44">
        <v>343385.71249999997</v>
      </c>
      <c r="CB40" s="45"/>
      <c r="CC40" s="47">
        <v>252491.51</v>
      </c>
      <c r="CD40" s="47"/>
      <c r="CE40" s="48">
        <v>318386.26249999995</v>
      </c>
      <c r="CF40" s="45"/>
      <c r="CG40" s="47">
        <v>234109.41473542343</v>
      </c>
      <c r="CH40" s="47"/>
      <c r="CI40" s="48">
        <v>24999.45</v>
      </c>
      <c r="CJ40" s="45"/>
      <c r="CK40" s="47">
        <v>18382.095264576579</v>
      </c>
      <c r="CL40" s="69"/>
      <c r="CM40" s="47">
        <v>1966.61</v>
      </c>
      <c r="CN40" s="47"/>
      <c r="CO40" s="52">
        <v>348851.25</v>
      </c>
      <c r="CP40" s="53">
        <v>0</v>
      </c>
      <c r="CQ40" s="61">
        <v>323851.8</v>
      </c>
      <c r="CR40" s="70">
        <v>0</v>
      </c>
      <c r="CS40" s="61">
        <v>24999.45</v>
      </c>
      <c r="CT40" s="53">
        <v>0</v>
      </c>
      <c r="CU40" s="55">
        <f t="shared" si="228"/>
        <v>1021.0049999999999</v>
      </c>
      <c r="CV40" s="42">
        <f t="shared" si="228"/>
        <v>0</v>
      </c>
      <c r="CW40" s="43">
        <f t="shared" ref="CW40" si="239">IFERROR((CU40/$CU$68*100),"")</f>
        <v>11.65530889172593</v>
      </c>
      <c r="CX40" s="43">
        <f t="shared" ref="CX40" si="240">IFERROR(CV40/$CV$68*100,0)</f>
        <v>0</v>
      </c>
      <c r="CY40" s="44">
        <f t="shared" si="231"/>
        <v>1762911.9724999999</v>
      </c>
      <c r="CZ40" s="47">
        <f>CZ13+CZ16+CZ19+CZ22+CZ25+CZ28+CZ31+CZ34+CZ37</f>
        <v>0</v>
      </c>
      <c r="DA40" s="47">
        <f t="shared" si="231"/>
        <v>1173403.8500000001</v>
      </c>
      <c r="DB40" s="47">
        <f>DB13+DB16+DB19+DB22+DB25+DB28+DB31+DB34+DB37</f>
        <v>0</v>
      </c>
      <c r="DC40" s="47">
        <f t="shared" si="231"/>
        <v>1698014.5225</v>
      </c>
      <c r="DD40" s="47">
        <f>DD13+DD16+DD19+DD22+DD25+DD28+DD31+DD34+DD37</f>
        <v>0</v>
      </c>
      <c r="DE40" s="47">
        <f t="shared" si="231"/>
        <v>1125684.7556826961</v>
      </c>
      <c r="DF40" s="47">
        <f>DF13+DF16+DF19+DF22+DF25+DF28+DF31+DF34+DF37</f>
        <v>0</v>
      </c>
      <c r="DG40" s="47">
        <f t="shared" si="231"/>
        <v>64897.45</v>
      </c>
      <c r="DH40" s="47">
        <f>DH13+DH16+DH19+DH22+DH25+DH28+DH31+DH34+DH37</f>
        <v>0</v>
      </c>
      <c r="DI40" s="47">
        <f t="shared" si="231"/>
        <v>47719.094317303767</v>
      </c>
      <c r="DJ40" s="47">
        <f>DJ13+DJ16+DJ19+DJ22+DJ25+DJ28+DJ31+DJ34+DJ37</f>
        <v>0</v>
      </c>
      <c r="DK40" s="47">
        <f t="shared" si="6"/>
        <v>1726.64</v>
      </c>
      <c r="DL40" s="47">
        <f t="shared" si="6"/>
        <v>0</v>
      </c>
      <c r="DM40" s="52">
        <f t="shared" si="231"/>
        <v>2346540.56</v>
      </c>
      <c r="DN40" s="53">
        <f t="shared" si="231"/>
        <v>0</v>
      </c>
      <c r="DO40" s="61">
        <f t="shared" si="231"/>
        <v>2241291.5100000002</v>
      </c>
      <c r="DP40" s="60">
        <f t="shared" si="231"/>
        <v>0</v>
      </c>
      <c r="DQ40" s="61">
        <f t="shared" ref="DQ40" si="241">DQ13+DQ16+DQ19+DQ22+DQ25+DQ28+DQ31+DQ34+DQ37</f>
        <v>105249.04999999999</v>
      </c>
      <c r="DR40" s="53">
        <f t="shared" si="232"/>
        <v>0</v>
      </c>
      <c r="DS40" s="55">
        <f>CV40-CU40</f>
        <v>-1021.0049999999999</v>
      </c>
      <c r="DT40" s="62">
        <f t="shared" si="4"/>
        <v>0</v>
      </c>
      <c r="DU40" s="43"/>
      <c r="DV40" s="43"/>
      <c r="DW40" s="55"/>
      <c r="DX40" s="42"/>
      <c r="DY40" s="43"/>
      <c r="DZ40" s="43"/>
      <c r="EA40" s="55"/>
      <c r="EB40" s="42"/>
      <c r="EC40" s="43"/>
      <c r="ED40" s="43"/>
      <c r="EE40" s="55"/>
      <c r="EF40" s="42"/>
      <c r="EG40" s="43"/>
      <c r="EH40" s="43"/>
      <c r="EI40" s="52">
        <f>DN40-DM40</f>
        <v>-2346540.56</v>
      </c>
      <c r="EJ40" s="53">
        <f t="shared" si="233"/>
        <v>0</v>
      </c>
      <c r="EK40" s="61">
        <f>DP40-DO40</f>
        <v>-2241291.5100000002</v>
      </c>
      <c r="EL40" s="70">
        <f t="shared" si="233"/>
        <v>0</v>
      </c>
      <c r="EM40" s="61">
        <f>DR40-DQ40</f>
        <v>-105249.04999999999</v>
      </c>
      <c r="EN40" s="63">
        <f t="shared" si="233"/>
        <v>0</v>
      </c>
    </row>
    <row r="41" spans="1:145" ht="13.5" customHeight="1" x14ac:dyDescent="0.3">
      <c r="A41" s="267" t="s">
        <v>45</v>
      </c>
      <c r="B41" s="22" t="s">
        <v>46</v>
      </c>
      <c r="C41" s="23">
        <v>983.82</v>
      </c>
      <c r="D41" s="24"/>
      <c r="E41" s="25">
        <f t="shared" ref="E41:F41" si="242">SUM(E42:E43)</f>
        <v>45.547222222222231</v>
      </c>
      <c r="F41" s="25">
        <f t="shared" si="242"/>
        <v>0</v>
      </c>
      <c r="G41" s="26">
        <v>440879.9599999999</v>
      </c>
      <c r="H41" s="27"/>
      <c r="I41" s="28">
        <v>253606.51</v>
      </c>
      <c r="J41" s="28"/>
      <c r="K41" s="29">
        <v>440879.9599999999</v>
      </c>
      <c r="L41" s="27"/>
      <c r="M41" s="28">
        <v>253606.51</v>
      </c>
      <c r="N41" s="28"/>
      <c r="O41" s="29">
        <v>0</v>
      </c>
      <c r="P41" s="27"/>
      <c r="Q41" s="28">
        <v>0</v>
      </c>
      <c r="R41" s="64"/>
      <c r="S41" s="28">
        <v>448.13</v>
      </c>
      <c r="T41" s="28">
        <v>0</v>
      </c>
      <c r="U41" s="34">
        <v>565256.18999999994</v>
      </c>
      <c r="V41" s="35"/>
      <c r="W41" s="36">
        <v>529256.18999999994</v>
      </c>
      <c r="X41" s="75"/>
      <c r="Y41" s="35">
        <v>36000</v>
      </c>
      <c r="Z41" s="35"/>
      <c r="AA41" s="23">
        <v>919.63559999999995</v>
      </c>
      <c r="AB41" s="24"/>
      <c r="AC41" s="25">
        <f t="shared" ref="AC41:AD41" si="243">SUM(AC42:AC43)</f>
        <v>42.107858339325496</v>
      </c>
      <c r="AD41" s="25">
        <f t="shared" si="243"/>
        <v>0</v>
      </c>
      <c r="AE41" s="26">
        <v>356181.58</v>
      </c>
      <c r="AF41" s="27"/>
      <c r="AG41" s="28">
        <v>162391.51999999999</v>
      </c>
      <c r="AH41" s="28"/>
      <c r="AI41" s="29">
        <v>356181.58</v>
      </c>
      <c r="AJ41" s="27"/>
      <c r="AK41" s="28">
        <v>162391.51999999999</v>
      </c>
      <c r="AL41" s="28"/>
      <c r="AM41" s="29">
        <v>0</v>
      </c>
      <c r="AN41" s="27"/>
      <c r="AO41" s="28">
        <v>0</v>
      </c>
      <c r="AP41" s="65"/>
      <c r="AQ41" s="28">
        <v>387.31</v>
      </c>
      <c r="AR41" s="28">
        <v>0</v>
      </c>
      <c r="AS41" s="34">
        <v>466424.98</v>
      </c>
      <c r="AT41" s="35"/>
      <c r="AU41" s="36">
        <v>466424.98</v>
      </c>
      <c r="AV41" s="75"/>
      <c r="AW41" s="35">
        <v>0</v>
      </c>
      <c r="AX41" s="35"/>
      <c r="AY41" s="23">
        <f>SUM(AY42:AY43)</f>
        <v>991.5</v>
      </c>
      <c r="AZ41" s="24"/>
      <c r="BA41" s="25">
        <f t="shared" ref="BA41" si="244">SUM(BA42:BA43)</f>
        <v>44.904914978652542</v>
      </c>
      <c r="BB41" s="25"/>
      <c r="BC41" s="26">
        <v>279760.86</v>
      </c>
      <c r="BD41" s="27"/>
      <c r="BE41" s="28">
        <v>205708.15999999997</v>
      </c>
      <c r="BF41" s="28"/>
      <c r="BG41" s="29">
        <v>279760.86</v>
      </c>
      <c r="BH41" s="27"/>
      <c r="BI41" s="28">
        <v>205708.15999999997</v>
      </c>
      <c r="BJ41" s="28">
        <v>0</v>
      </c>
      <c r="BK41" s="29">
        <v>0</v>
      </c>
      <c r="BL41" s="27"/>
      <c r="BM41" s="28">
        <v>0</v>
      </c>
      <c r="BN41" s="65"/>
      <c r="BO41" s="28">
        <v>282.16000000000003</v>
      </c>
      <c r="BP41" s="28"/>
      <c r="BQ41" s="34">
        <v>250000</v>
      </c>
      <c r="BR41" s="35">
        <v>0</v>
      </c>
      <c r="BS41" s="36">
        <v>250000</v>
      </c>
      <c r="BT41" s="75">
        <v>0</v>
      </c>
      <c r="BU41" s="35">
        <v>0</v>
      </c>
      <c r="BV41" s="35">
        <v>0</v>
      </c>
      <c r="BW41" s="23">
        <v>991.5</v>
      </c>
      <c r="BX41" s="24"/>
      <c r="BY41" s="25">
        <v>44.90497164225593</v>
      </c>
      <c r="BZ41" s="25"/>
      <c r="CA41" s="26">
        <v>124856.51</v>
      </c>
      <c r="CB41" s="27"/>
      <c r="CC41" s="28">
        <v>91806.99</v>
      </c>
      <c r="CD41" s="28"/>
      <c r="CE41" s="29">
        <v>114856.51</v>
      </c>
      <c r="CF41" s="27"/>
      <c r="CG41" s="28">
        <v>84453.99009023</v>
      </c>
      <c r="CH41" s="28"/>
      <c r="CI41" s="29">
        <v>10000</v>
      </c>
      <c r="CJ41" s="27"/>
      <c r="CK41" s="28">
        <v>0</v>
      </c>
      <c r="CL41" s="65"/>
      <c r="CM41" s="28">
        <v>125.93</v>
      </c>
      <c r="CN41" s="28"/>
      <c r="CO41" s="34">
        <v>118318.83</v>
      </c>
      <c r="CP41" s="35">
        <v>0</v>
      </c>
      <c r="CQ41" s="36">
        <v>108318.83</v>
      </c>
      <c r="CR41" s="75">
        <v>0</v>
      </c>
      <c r="CS41" s="35">
        <v>10000</v>
      </c>
      <c r="CT41" s="35">
        <v>0</v>
      </c>
      <c r="CU41" s="23">
        <f>SUM(CU42:CU43)</f>
        <v>3886.4555999999998</v>
      </c>
      <c r="CV41" s="24">
        <f>SUM(CV42:CV43)</f>
        <v>0</v>
      </c>
      <c r="CW41" s="25">
        <f t="shared" ref="CW41:DJ41" si="245">SUM(CW42:CW43)</f>
        <v>44.365956492061287</v>
      </c>
      <c r="CX41" s="25">
        <f t="shared" si="245"/>
        <v>0</v>
      </c>
      <c r="CY41" s="26">
        <f t="shared" si="245"/>
        <v>1201678.9099999999</v>
      </c>
      <c r="CZ41" s="28">
        <f t="shared" si="245"/>
        <v>0</v>
      </c>
      <c r="DA41" s="28">
        <f t="shared" si="245"/>
        <v>713513.17999999993</v>
      </c>
      <c r="DB41" s="28">
        <f t="shared" si="245"/>
        <v>0</v>
      </c>
      <c r="DC41" s="28">
        <f t="shared" si="245"/>
        <v>1191678.9099999999</v>
      </c>
      <c r="DD41" s="28">
        <f t="shared" si="245"/>
        <v>0</v>
      </c>
      <c r="DE41" s="28">
        <f t="shared" si="245"/>
        <v>706160.18009022996</v>
      </c>
      <c r="DF41" s="28">
        <f t="shared" si="245"/>
        <v>0</v>
      </c>
      <c r="DG41" s="28">
        <f t="shared" si="245"/>
        <v>10000</v>
      </c>
      <c r="DH41" s="28">
        <f t="shared" si="245"/>
        <v>0</v>
      </c>
      <c r="DI41" s="28">
        <f t="shared" si="245"/>
        <v>0</v>
      </c>
      <c r="DJ41" s="28">
        <f t="shared" si="245"/>
        <v>0</v>
      </c>
      <c r="DK41" s="28">
        <f t="shared" si="6"/>
        <v>309.2</v>
      </c>
      <c r="DL41" s="28">
        <f t="shared" si="6"/>
        <v>0</v>
      </c>
      <c r="DM41" s="34">
        <f t="shared" ref="DM41" si="246">SUM(DM42:DM43)</f>
        <v>1400000</v>
      </c>
      <c r="DN41" s="35">
        <f>SUM(DN42:DN43)</f>
        <v>0</v>
      </c>
      <c r="DO41" s="36">
        <f>SUM(DO42:DO43)</f>
        <v>1354000</v>
      </c>
      <c r="DP41" s="76">
        <f>SUM(DP42:DP43)</f>
        <v>0</v>
      </c>
      <c r="DQ41" s="35">
        <f t="shared" ref="DQ41" si="247">SUM(DQ42:DQ43)</f>
        <v>46000</v>
      </c>
      <c r="DR41" s="35">
        <f>SUM(DR42:DR43)</f>
        <v>0</v>
      </c>
      <c r="DS41" s="23">
        <f>SUM(DS42:DS43)</f>
        <v>-3886.4555999999998</v>
      </c>
      <c r="DT41" s="66">
        <f t="shared" si="4"/>
        <v>0</v>
      </c>
      <c r="DU41" s="25"/>
      <c r="DV41" s="25"/>
      <c r="DW41" s="23"/>
      <c r="DX41" s="24"/>
      <c r="DY41" s="25"/>
      <c r="DZ41" s="25"/>
      <c r="EA41" s="23"/>
      <c r="EB41" s="24"/>
      <c r="EC41" s="25"/>
      <c r="ED41" s="25"/>
      <c r="EE41" s="23"/>
      <c r="EF41" s="24"/>
      <c r="EG41" s="25"/>
      <c r="EH41" s="25"/>
      <c r="EI41" s="34">
        <f>SUM(EI42:EI43)</f>
        <v>-1400000</v>
      </c>
      <c r="EJ41" s="35">
        <f t="shared" si="233"/>
        <v>0</v>
      </c>
      <c r="EK41" s="36">
        <f>SUM(EK42:EK43)</f>
        <v>-1354000</v>
      </c>
      <c r="EL41" s="75">
        <f t="shared" si="233"/>
        <v>0</v>
      </c>
      <c r="EM41" s="35">
        <f>SUM(EM42:EM43)</f>
        <v>-46000</v>
      </c>
      <c r="EN41" s="40">
        <f t="shared" si="233"/>
        <v>0</v>
      </c>
    </row>
    <row r="42" spans="1:145" ht="14.1" customHeight="1" x14ac:dyDescent="0.3">
      <c r="A42" s="267"/>
      <c r="B42" s="41" t="s">
        <v>33</v>
      </c>
      <c r="C42" s="42">
        <v>600.32000000000005</v>
      </c>
      <c r="D42" s="42"/>
      <c r="E42" s="43">
        <f>IFERROR((C42/$C$67*100),"")</f>
        <v>27.792592592592598</v>
      </c>
      <c r="F42" s="43">
        <f>IFERROR(D42/$D$67*100,0)</f>
        <v>0</v>
      </c>
      <c r="G42" s="44">
        <v>440879.9599999999</v>
      </c>
      <c r="H42" s="45"/>
      <c r="I42" s="46">
        <v>253606.51</v>
      </c>
      <c r="J42" s="47"/>
      <c r="K42" s="48">
        <v>440879.9599999999</v>
      </c>
      <c r="L42" s="45"/>
      <c r="M42" s="47">
        <v>253606.51</v>
      </c>
      <c r="N42" s="47"/>
      <c r="O42" s="48">
        <v>0</v>
      </c>
      <c r="P42" s="45"/>
      <c r="Q42" s="50">
        <v>0</v>
      </c>
      <c r="R42" s="51"/>
      <c r="S42" s="47">
        <v>734.41</v>
      </c>
      <c r="T42" s="47">
        <v>0</v>
      </c>
      <c r="U42" s="52">
        <v>401953.68</v>
      </c>
      <c r="V42" s="53"/>
      <c r="W42" s="54">
        <v>365953.68</v>
      </c>
      <c r="X42" s="70"/>
      <c r="Y42" s="61">
        <v>36000</v>
      </c>
      <c r="Z42" s="53"/>
      <c r="AA42" s="55">
        <v>547.05219999999997</v>
      </c>
      <c r="AB42" s="42"/>
      <c r="AC42" s="43">
        <f>IFERROR((AA42/$AA$67*100),"")</f>
        <v>25.048176508783122</v>
      </c>
      <c r="AD42" s="43">
        <f>IFERROR(AB42/$AB$67*100,0)</f>
        <v>0</v>
      </c>
      <c r="AE42" s="44">
        <v>356181.58</v>
      </c>
      <c r="AF42" s="49"/>
      <c r="AG42" s="46">
        <v>162391.51999999999</v>
      </c>
      <c r="AH42" s="56"/>
      <c r="AI42" s="48">
        <v>356181.58</v>
      </c>
      <c r="AJ42" s="45"/>
      <c r="AK42" s="47">
        <v>162391.51999999999</v>
      </c>
      <c r="AL42" s="47"/>
      <c r="AM42" s="48">
        <v>0</v>
      </c>
      <c r="AN42" s="45"/>
      <c r="AO42" s="47">
        <v>0</v>
      </c>
      <c r="AP42" s="58"/>
      <c r="AQ42" s="47">
        <v>651.09</v>
      </c>
      <c r="AR42" s="47">
        <v>0</v>
      </c>
      <c r="AS42" s="52">
        <v>331674.8</v>
      </c>
      <c r="AT42" s="53"/>
      <c r="AU42" s="54">
        <v>331674.8</v>
      </c>
      <c r="AV42" s="70"/>
      <c r="AW42" s="61">
        <v>0</v>
      </c>
      <c r="AX42" s="53"/>
      <c r="AY42" s="55">
        <f>'[1]Pielikums nr.1'!AY52</f>
        <v>660</v>
      </c>
      <c r="AZ42" s="42"/>
      <c r="BA42" s="43">
        <f>IFERROR((AY42/$AY$67*100),"")</f>
        <v>29.891355655286695</v>
      </c>
      <c r="BB42" s="43"/>
      <c r="BC42" s="44">
        <v>162261.29</v>
      </c>
      <c r="BD42" s="49"/>
      <c r="BE42" s="46">
        <v>119310.73</v>
      </c>
      <c r="BF42" s="56"/>
      <c r="BG42" s="48">
        <v>162261.29</v>
      </c>
      <c r="BH42" s="45"/>
      <c r="BI42" s="47">
        <v>119310.73</v>
      </c>
      <c r="BJ42" s="47">
        <v>0</v>
      </c>
      <c r="BK42" s="48">
        <v>0</v>
      </c>
      <c r="BL42" s="45"/>
      <c r="BM42" s="47">
        <v>0</v>
      </c>
      <c r="BN42" s="58"/>
      <c r="BO42" s="47">
        <v>245.85</v>
      </c>
      <c r="BP42" s="47"/>
      <c r="BQ42" s="52">
        <v>145000</v>
      </c>
      <c r="BR42" s="53">
        <v>0</v>
      </c>
      <c r="BS42" s="54">
        <v>145000</v>
      </c>
      <c r="BT42" s="70">
        <v>0</v>
      </c>
      <c r="BU42" s="61">
        <v>0</v>
      </c>
      <c r="BV42" s="53">
        <v>0</v>
      </c>
      <c r="BW42" s="55">
        <v>660</v>
      </c>
      <c r="BX42" s="42"/>
      <c r="BY42" s="43">
        <v>29.891355655286695</v>
      </c>
      <c r="BZ42" s="43"/>
      <c r="CA42" s="44">
        <v>84229.2</v>
      </c>
      <c r="CB42" s="49"/>
      <c r="CC42" s="46">
        <v>61933.73</v>
      </c>
      <c r="CD42" s="56"/>
      <c r="CE42" s="48">
        <v>74229.2</v>
      </c>
      <c r="CF42" s="45"/>
      <c r="CG42" s="47">
        <v>54580.730090229998</v>
      </c>
      <c r="CH42" s="47"/>
      <c r="CI42" s="48">
        <v>10000</v>
      </c>
      <c r="CJ42" s="45"/>
      <c r="CK42" s="47">
        <v>0</v>
      </c>
      <c r="CL42" s="58"/>
      <c r="CM42" s="47">
        <v>127.62</v>
      </c>
      <c r="CN42" s="47"/>
      <c r="CO42" s="52">
        <v>79818.83</v>
      </c>
      <c r="CP42" s="53">
        <v>0</v>
      </c>
      <c r="CQ42" s="54">
        <v>69818.83</v>
      </c>
      <c r="CR42" s="70">
        <v>0</v>
      </c>
      <c r="CS42" s="61">
        <v>10000</v>
      </c>
      <c r="CT42" s="53">
        <v>0</v>
      </c>
      <c r="CU42" s="55">
        <f>IF($CU$5="2021. gada 3 mēneši",C42,IF($CU$5="2021. gada 6 mēneši",C42+AA42,IF($CU$5="2021. gada 9 mēneši",C42+AA42+AY42,IF($CU$5="2021. gada 12 mēneši",C42+AA42+AY42+BW42,"Pārbaudīt"))))</f>
        <v>2467.3721999999998</v>
      </c>
      <c r="CV42" s="42">
        <f>IF($CU$5="2021. gada 3 mēneši",D42,IF($CU$5="2021. gada 6 mēneši",D42+AB42,IF($CU$5="2021. gada 9 mēneši",D42+AB42+AZ42,IF($CU$5="2021. gada 12 mēneši",D42+AB42+AZ42+BX42,"Pārbaudīt"))))</f>
        <v>0</v>
      </c>
      <c r="CW42" s="43">
        <f t="shared" ref="CW42" si="248">IFERROR((CU42/$CU$67*100),"")</f>
        <v>28.166373365513753</v>
      </c>
      <c r="CX42" s="43">
        <f t="shared" ref="CX42" si="249">IFERROR(CV42/$CV$67*100,0)</f>
        <v>0</v>
      </c>
      <c r="CY42" s="44">
        <f t="shared" ref="CY42:DJ43" si="250">IF($CU$5="2021. gada 3 mēneši",G42,IF($CU$5="2021. gada 6 mēneši",G42+AE42,IF($CU$5="2021. gada 9 mēneši",G42+AE42+BC42,IF($CU$5="2021. gada 12 mēneši",G42+AE42+BC42+CA42,"Pārbaudīt"))))</f>
        <v>1043552.0299999999</v>
      </c>
      <c r="CZ42" s="46">
        <f t="shared" si="250"/>
        <v>0</v>
      </c>
      <c r="DA42" s="46">
        <f t="shared" si="250"/>
        <v>597242.49</v>
      </c>
      <c r="DB42" s="46">
        <f t="shared" si="250"/>
        <v>0</v>
      </c>
      <c r="DC42" s="46">
        <f t="shared" si="250"/>
        <v>1033552.0299999999</v>
      </c>
      <c r="DD42" s="46">
        <f t="shared" si="250"/>
        <v>0</v>
      </c>
      <c r="DE42" s="46">
        <f t="shared" si="250"/>
        <v>589889.49009023001</v>
      </c>
      <c r="DF42" s="46">
        <f t="shared" si="250"/>
        <v>0</v>
      </c>
      <c r="DG42" s="46">
        <f t="shared" si="250"/>
        <v>10000</v>
      </c>
      <c r="DH42" s="46">
        <f t="shared" si="250"/>
        <v>0</v>
      </c>
      <c r="DI42" s="46">
        <f t="shared" si="250"/>
        <v>0</v>
      </c>
      <c r="DJ42" s="46">
        <f t="shared" si="250"/>
        <v>0</v>
      </c>
      <c r="DK42" s="47">
        <f t="shared" si="6"/>
        <v>422.94</v>
      </c>
      <c r="DL42" s="47">
        <f t="shared" si="6"/>
        <v>0</v>
      </c>
      <c r="DM42" s="52">
        <f>DO42+DQ42</f>
        <v>958447.30999999994</v>
      </c>
      <c r="DN42" s="53">
        <f t="shared" ref="DN42:DN43" si="251">IF($CU$5="2021. gada 3 mēneši",V42,IF($CU$5="2021. gada 6 mēneši",V42+AT42,IF($CU$5="2021. gada 9 mēneši",V42+AT42+BR42,IF($CU$5="2021. gada 12 mēneši",V42+AT42+BR42+CP42,"Pārbaudīt"))))</f>
        <v>0</v>
      </c>
      <c r="DO42" s="59">
        <f>IF($CU$5="2021. gada 3 mēneši",W42,IF($CU$5="2021. gada 6 mēneši",W42+AU42,IF($CU$5="2021. gada 9 mēneši",W42+AU42+BS42,IF($CU$5="2021. gada 12 mēneši",W42+AU42+BS42+CQ42,"Pārbaudīt"))))</f>
        <v>912447.30999999994</v>
      </c>
      <c r="DP42" s="60">
        <f>DN42</f>
        <v>0</v>
      </c>
      <c r="DQ42" s="61">
        <f>IF($CU$5="2021. gada 3 mēneši",Y42,IF($CU$5="2021. gada 6 mēneši",Y42+AW42,IF($CU$5="2021. gada 9 mēneši",Y42+AW42+BU42,IF($CU$5="2021. gada 12 mēneši",Y42+AW42+BU42+CS42,"Pārbaudīt"))))</f>
        <v>46000</v>
      </c>
      <c r="DR42" s="53">
        <f t="shared" ref="DR42:DR43" si="252">IF($CU$5="2021. gada 3 mēneši",Z42,IF($CU$5="2021. gada 6 mēneši",Z42+AX42,IF($CU$5="2021. gada 9 mēneši",Z42+AX42+BV42,IF($CU$5="2021. gada 12 mēneši",Z42+AX42+BV42+CT42,"Pārbaudīt"))))</f>
        <v>0</v>
      </c>
      <c r="DS42" s="55">
        <f>CV42-CU42</f>
        <v>-2467.3721999999998</v>
      </c>
      <c r="DT42" s="62">
        <f t="shared" si="4"/>
        <v>0</v>
      </c>
      <c r="DU42" s="43"/>
      <c r="DV42" s="43"/>
      <c r="DW42" s="55"/>
      <c r="DX42" s="42"/>
      <c r="DY42" s="43"/>
      <c r="DZ42" s="43"/>
      <c r="EA42" s="55"/>
      <c r="EB42" s="42"/>
      <c r="EC42" s="43"/>
      <c r="ED42" s="43"/>
      <c r="EE42" s="55"/>
      <c r="EF42" s="42"/>
      <c r="EG42" s="43"/>
      <c r="EH42" s="43"/>
      <c r="EI42" s="52">
        <f>DN42-DM42</f>
        <v>-958447.30999999994</v>
      </c>
      <c r="EJ42" s="53">
        <f t="shared" si="233"/>
        <v>0</v>
      </c>
      <c r="EK42" s="54">
        <f>DP42-DO42</f>
        <v>-912447.30999999994</v>
      </c>
      <c r="EL42" s="70">
        <f t="shared" si="233"/>
        <v>0</v>
      </c>
      <c r="EM42" s="52">
        <f>DR42-DQ42</f>
        <v>-46000</v>
      </c>
      <c r="EN42" s="63">
        <f t="shared" si="233"/>
        <v>0</v>
      </c>
      <c r="EO42" s="2"/>
    </row>
    <row r="43" spans="1:145" ht="14.1" customHeight="1" x14ac:dyDescent="0.3">
      <c r="A43" s="267"/>
      <c r="B43" s="41" t="s">
        <v>34</v>
      </c>
      <c r="C43" s="42">
        <v>383.5</v>
      </c>
      <c r="D43" s="42"/>
      <c r="E43" s="43">
        <f>IFERROR((C43/$C$68*100),"")</f>
        <v>17.75462962962963</v>
      </c>
      <c r="F43" s="43">
        <f>IFERROR(D43/$D$68*100,0)</f>
        <v>0</v>
      </c>
      <c r="G43" s="44">
        <v>0</v>
      </c>
      <c r="H43" s="45"/>
      <c r="I43" s="47">
        <v>0</v>
      </c>
      <c r="J43" s="47"/>
      <c r="K43" s="48">
        <v>0</v>
      </c>
      <c r="L43" s="45"/>
      <c r="M43" s="47">
        <v>0</v>
      </c>
      <c r="N43" s="47"/>
      <c r="O43" s="48">
        <v>0</v>
      </c>
      <c r="P43" s="49"/>
      <c r="Q43" s="50">
        <v>0</v>
      </c>
      <c r="R43" s="51"/>
      <c r="S43" s="47">
        <v>0</v>
      </c>
      <c r="T43" s="47">
        <v>0</v>
      </c>
      <c r="U43" s="52">
        <v>163302.51</v>
      </c>
      <c r="V43" s="53"/>
      <c r="W43" s="54">
        <v>163302.51</v>
      </c>
      <c r="X43" s="70"/>
      <c r="Y43" s="61">
        <v>0</v>
      </c>
      <c r="Z43" s="53"/>
      <c r="AA43" s="55">
        <v>372.58339999999998</v>
      </c>
      <c r="AB43" s="42"/>
      <c r="AC43" s="43">
        <f>IFERROR((AA43/$AA$68*100),"")</f>
        <v>17.059681830542374</v>
      </c>
      <c r="AD43" s="43">
        <f>IFERROR(AB43/$AB$68*100,0)</f>
        <v>0</v>
      </c>
      <c r="AE43" s="44">
        <v>0</v>
      </c>
      <c r="AF43" s="49"/>
      <c r="AG43" s="47">
        <v>0</v>
      </c>
      <c r="AH43" s="56"/>
      <c r="AI43" s="48">
        <v>0</v>
      </c>
      <c r="AJ43" s="45"/>
      <c r="AK43" s="47">
        <v>0</v>
      </c>
      <c r="AL43" s="47"/>
      <c r="AM43" s="57">
        <v>0</v>
      </c>
      <c r="AN43" s="49"/>
      <c r="AO43" s="56">
        <v>0</v>
      </c>
      <c r="AP43" s="58"/>
      <c r="AQ43" s="47">
        <v>0</v>
      </c>
      <c r="AR43" s="47">
        <v>0</v>
      </c>
      <c r="AS43" s="52">
        <v>134750.18</v>
      </c>
      <c r="AT43" s="53"/>
      <c r="AU43" s="54">
        <v>134750.18</v>
      </c>
      <c r="AV43" s="70"/>
      <c r="AW43" s="61">
        <v>0</v>
      </c>
      <c r="AX43" s="53"/>
      <c r="AY43" s="55">
        <f>'[1]Pielikums nr.1'!AY53</f>
        <v>331.5</v>
      </c>
      <c r="AZ43" s="42"/>
      <c r="BA43" s="43">
        <f>IFERROR((AY43/$AY$68*100),"")</f>
        <v>15.013559323365847</v>
      </c>
      <c r="BB43" s="43"/>
      <c r="BC43" s="44">
        <v>117499.57</v>
      </c>
      <c r="BD43" s="49"/>
      <c r="BE43" s="47">
        <v>86397.43</v>
      </c>
      <c r="BF43" s="56"/>
      <c r="BG43" s="48">
        <v>117499.57</v>
      </c>
      <c r="BH43" s="45"/>
      <c r="BI43" s="47">
        <v>86397.43</v>
      </c>
      <c r="BJ43" s="47">
        <v>0</v>
      </c>
      <c r="BK43" s="57">
        <v>0</v>
      </c>
      <c r="BL43" s="49"/>
      <c r="BM43" s="47">
        <v>0</v>
      </c>
      <c r="BN43" s="58"/>
      <c r="BO43" s="47">
        <v>354.45</v>
      </c>
      <c r="BP43" s="47"/>
      <c r="BQ43" s="52">
        <v>105000</v>
      </c>
      <c r="BR43" s="53">
        <v>0</v>
      </c>
      <c r="BS43" s="54">
        <v>105000</v>
      </c>
      <c r="BT43" s="70">
        <v>0</v>
      </c>
      <c r="BU43" s="61">
        <v>0</v>
      </c>
      <c r="BV43" s="53">
        <v>0</v>
      </c>
      <c r="BW43" s="55">
        <v>331.5</v>
      </c>
      <c r="BX43" s="42"/>
      <c r="BY43" s="43">
        <v>15.013615986969237</v>
      </c>
      <c r="BZ43" s="43"/>
      <c r="CA43" s="44">
        <v>40627.31</v>
      </c>
      <c r="CB43" s="49"/>
      <c r="CC43" s="47">
        <v>29873.26</v>
      </c>
      <c r="CD43" s="56"/>
      <c r="CE43" s="48">
        <v>40627.31</v>
      </c>
      <c r="CF43" s="45"/>
      <c r="CG43" s="47">
        <v>29873.26</v>
      </c>
      <c r="CH43" s="47"/>
      <c r="CI43" s="57">
        <v>0</v>
      </c>
      <c r="CJ43" s="49"/>
      <c r="CK43" s="47">
        <v>0</v>
      </c>
      <c r="CL43" s="58"/>
      <c r="CM43" s="47">
        <v>122.56</v>
      </c>
      <c r="CN43" s="47"/>
      <c r="CO43" s="52">
        <v>38500</v>
      </c>
      <c r="CP43" s="53">
        <v>0</v>
      </c>
      <c r="CQ43" s="54">
        <v>38500</v>
      </c>
      <c r="CR43" s="70">
        <v>0</v>
      </c>
      <c r="CS43" s="61">
        <v>0</v>
      </c>
      <c r="CT43" s="53">
        <v>0</v>
      </c>
      <c r="CU43" s="55">
        <f>IF($CU$5="2021. gada 3 mēneši",C43,IF($CU$5="2021. gada 6 mēneši",C43+AA43,IF($CU$5="2021. gada 9 mēneši",C43+AA43+AY43,IF($CU$5="2021. gada 12 mēneši",C43+AA43+AY43+BW43,"Pārbaudīt"))))</f>
        <v>1419.0834</v>
      </c>
      <c r="CV43" s="42">
        <f>IF($CU$5="2021. gada 3 mēneši",D43,IF($CU$5="2021. gada 6 mēneši",D43+AB43,IF($CU$5="2021. gada 9 mēneši",D43+AB43+AZ43,IF($CU$5="2021. gada 12 mēneši",D43+AB43+AZ43+BX43,"Pārbaudīt"))))</f>
        <v>0</v>
      </c>
      <c r="CW43" s="43">
        <f t="shared" ref="CW43" si="253">IFERROR((CU43/$CU$68*100),"")</f>
        <v>16.199583126547537</v>
      </c>
      <c r="CX43" s="43">
        <f t="shared" ref="CX43" si="254">IFERROR(CV43/$CV$68*100,0)</f>
        <v>0</v>
      </c>
      <c r="CY43" s="44">
        <f t="shared" si="250"/>
        <v>158126.88</v>
      </c>
      <c r="CZ43" s="47">
        <f t="shared" si="250"/>
        <v>0</v>
      </c>
      <c r="DA43" s="47">
        <f t="shared" si="250"/>
        <v>116270.68999999999</v>
      </c>
      <c r="DB43" s="47">
        <f t="shared" si="250"/>
        <v>0</v>
      </c>
      <c r="DC43" s="47">
        <f t="shared" si="250"/>
        <v>158126.88</v>
      </c>
      <c r="DD43" s="47">
        <f t="shared" si="250"/>
        <v>0</v>
      </c>
      <c r="DE43" s="47">
        <f t="shared" si="250"/>
        <v>116270.68999999999</v>
      </c>
      <c r="DF43" s="47">
        <f t="shared" si="250"/>
        <v>0</v>
      </c>
      <c r="DG43" s="47">
        <f t="shared" si="250"/>
        <v>0</v>
      </c>
      <c r="DH43" s="47">
        <f t="shared" si="250"/>
        <v>0</v>
      </c>
      <c r="DI43" s="47">
        <f t="shared" si="250"/>
        <v>0</v>
      </c>
      <c r="DJ43" s="47">
        <f t="shared" si="250"/>
        <v>0</v>
      </c>
      <c r="DK43" s="47">
        <f t="shared" si="6"/>
        <v>111.43</v>
      </c>
      <c r="DL43" s="47">
        <f t="shared" si="6"/>
        <v>0</v>
      </c>
      <c r="DM43" s="52">
        <f t="shared" ref="DM43" si="255">DO43+DQ43</f>
        <v>441552.69</v>
      </c>
      <c r="DN43" s="53">
        <f t="shared" si="251"/>
        <v>0</v>
      </c>
      <c r="DO43" s="59">
        <f>IF($CU$5="2021. gada 3 mēneši",W43,IF($CU$5="2021. gada 6 mēneši",W43+AU43,IF($CU$5="2021. gada 9 mēneši",W43+AU43+BS43,IF($CU$5="2021. gada 12 mēneši",W43+AU43+BS43+CQ43,"Pārbaudīt"))))</f>
        <v>441552.69</v>
      </c>
      <c r="DP43" s="60">
        <f>DN43</f>
        <v>0</v>
      </c>
      <c r="DQ43" s="61">
        <f>IF($CU$5="2021. gada 3 mēneši",Y43,IF($CU$5="2021. gada 6 mēneši",Y43+AW43,IF($CU$5="2021. gada 9 mēneši",Y43+AW43+BU43,IF($CU$5="2021. gada 12 mēneši",Y43+AW43+BU43+CS43,"Pārbaudīt"))))</f>
        <v>0</v>
      </c>
      <c r="DR43" s="53">
        <f t="shared" si="252"/>
        <v>0</v>
      </c>
      <c r="DS43" s="55">
        <f>CV43-CU43</f>
        <v>-1419.0834</v>
      </c>
      <c r="DT43" s="62">
        <f t="shared" si="4"/>
        <v>0</v>
      </c>
      <c r="DU43" s="43"/>
      <c r="DV43" s="43"/>
      <c r="DW43" s="55"/>
      <c r="DX43" s="42"/>
      <c r="DY43" s="43"/>
      <c r="DZ43" s="43"/>
      <c r="EA43" s="55"/>
      <c r="EB43" s="42"/>
      <c r="EC43" s="43"/>
      <c r="ED43" s="43"/>
      <c r="EE43" s="55"/>
      <c r="EF43" s="42"/>
      <c r="EG43" s="43"/>
      <c r="EH43" s="43"/>
      <c r="EI43" s="52">
        <f>DN43-DM43</f>
        <v>-441552.69</v>
      </c>
      <c r="EJ43" s="53">
        <f t="shared" si="233"/>
        <v>0</v>
      </c>
      <c r="EK43" s="54">
        <f>DP43-DO43</f>
        <v>-441552.69</v>
      </c>
      <c r="EL43" s="70">
        <f t="shared" si="233"/>
        <v>0</v>
      </c>
      <c r="EM43" s="52">
        <f>DR43-DQ43</f>
        <v>0</v>
      </c>
      <c r="EN43" s="63">
        <f t="shared" si="233"/>
        <v>0</v>
      </c>
    </row>
    <row r="44" spans="1:145" ht="14.1" customHeight="1" x14ac:dyDescent="0.3">
      <c r="A44" s="267"/>
      <c r="B44" s="22" t="s">
        <v>47</v>
      </c>
      <c r="C44" s="23">
        <v>2024.87</v>
      </c>
      <c r="D44" s="24"/>
      <c r="E44" s="25">
        <f t="shared" ref="E44:F44" si="256">SUM(E45:E46)</f>
        <v>93.74398148148147</v>
      </c>
      <c r="F44" s="25">
        <f t="shared" si="256"/>
        <v>0</v>
      </c>
      <c r="G44" s="26">
        <v>2469503.64</v>
      </c>
      <c r="H44" s="27"/>
      <c r="I44" s="28">
        <v>2057302.09</v>
      </c>
      <c r="J44" s="28"/>
      <c r="K44" s="29">
        <v>2362543.9400000004</v>
      </c>
      <c r="L44" s="27"/>
      <c r="M44" s="28">
        <v>1962254.212040839</v>
      </c>
      <c r="N44" s="28"/>
      <c r="O44" s="29">
        <v>106959.7</v>
      </c>
      <c r="P44" s="27"/>
      <c r="Q44" s="28">
        <v>95047.877959161095</v>
      </c>
      <c r="R44" s="64"/>
      <c r="S44" s="28">
        <v>1219.5899999999999</v>
      </c>
      <c r="T44" s="28">
        <v>0</v>
      </c>
      <c r="U44" s="34">
        <v>3524733.04</v>
      </c>
      <c r="V44" s="35"/>
      <c r="W44" s="36">
        <v>3356730.1100000003</v>
      </c>
      <c r="X44" s="71"/>
      <c r="Y44" s="35">
        <v>168002.93</v>
      </c>
      <c r="Z44" s="35"/>
      <c r="AA44" s="23">
        <v>1953.5094999999999</v>
      </c>
      <c r="AB44" s="24"/>
      <c r="AC44" s="25">
        <f t="shared" ref="AC44:AD44" si="257">SUM(AC45:AC46)</f>
        <v>90.440254629629635</v>
      </c>
      <c r="AD44" s="25">
        <f t="shared" si="257"/>
        <v>0</v>
      </c>
      <c r="AE44" s="26">
        <v>3114398.2600000002</v>
      </c>
      <c r="AF44" s="27"/>
      <c r="AG44" s="28">
        <v>1861967.6199999999</v>
      </c>
      <c r="AH44" s="28"/>
      <c r="AI44" s="29">
        <v>3078547.62</v>
      </c>
      <c r="AJ44" s="27"/>
      <c r="AK44" s="28">
        <v>1838621.2593919786</v>
      </c>
      <c r="AL44" s="28"/>
      <c r="AM44" s="29">
        <v>35850.639999999999</v>
      </c>
      <c r="AN44" s="27"/>
      <c r="AO44" s="28">
        <v>23346.360608021336</v>
      </c>
      <c r="AP44" s="65"/>
      <c r="AQ44" s="28">
        <v>1594.26</v>
      </c>
      <c r="AR44" s="28">
        <v>0</v>
      </c>
      <c r="AS44" s="34">
        <v>3266839.0799999996</v>
      </c>
      <c r="AT44" s="35"/>
      <c r="AU44" s="36">
        <v>3174262.7799999993</v>
      </c>
      <c r="AV44" s="71"/>
      <c r="AW44" s="35">
        <v>92576.3</v>
      </c>
      <c r="AX44" s="35"/>
      <c r="AY44" s="23">
        <f>SUM(AY45:AY46)</f>
        <v>1895.0900000000001</v>
      </c>
      <c r="AZ44" s="24"/>
      <c r="BA44" s="25">
        <f t="shared" ref="BA44" si="258">SUM(BA45:BA46)</f>
        <v>87.735648148148158</v>
      </c>
      <c r="BB44" s="25"/>
      <c r="BC44" s="26">
        <v>3055941.1</v>
      </c>
      <c r="BD44" s="27"/>
      <c r="BE44" s="28">
        <v>2247033.4899999998</v>
      </c>
      <c r="BF44" s="28"/>
      <c r="BG44" s="29">
        <v>3016043.1</v>
      </c>
      <c r="BH44" s="27"/>
      <c r="BI44" s="28">
        <v>2217696.4909472726</v>
      </c>
      <c r="BJ44" s="28">
        <v>0</v>
      </c>
      <c r="BK44" s="29">
        <v>39898</v>
      </c>
      <c r="BL44" s="27"/>
      <c r="BM44" s="28">
        <v>29336.999052727188</v>
      </c>
      <c r="BN44" s="65"/>
      <c r="BO44" s="28">
        <v>1612.56</v>
      </c>
      <c r="BP44" s="28"/>
      <c r="BQ44" s="34">
        <v>2950317.5105695212</v>
      </c>
      <c r="BR44" s="35">
        <v>0</v>
      </c>
      <c r="BS44" s="36">
        <v>2910419.5105695212</v>
      </c>
      <c r="BT44" s="71">
        <v>0</v>
      </c>
      <c r="BU44" s="35">
        <v>39898</v>
      </c>
      <c r="BV44" s="35">
        <v>0</v>
      </c>
      <c r="BW44" s="23">
        <v>1984.1316666666667</v>
      </c>
      <c r="BX44" s="24"/>
      <c r="BY44" s="25">
        <v>91.857947530864209</v>
      </c>
      <c r="BZ44" s="25"/>
      <c r="CA44" s="26">
        <v>3824346.266761946</v>
      </c>
      <c r="CB44" s="27"/>
      <c r="CC44" s="28">
        <v>2812041.8</v>
      </c>
      <c r="CD44" s="28"/>
      <c r="CE44" s="29">
        <v>3290526.8167619463</v>
      </c>
      <c r="CF44" s="27"/>
      <c r="CG44" s="28">
        <v>2419524.3586303964</v>
      </c>
      <c r="CH44" s="28"/>
      <c r="CI44" s="29">
        <v>533819.44999999995</v>
      </c>
      <c r="CJ44" s="27"/>
      <c r="CK44" s="28">
        <v>385164.4414598333</v>
      </c>
      <c r="CL44" s="65"/>
      <c r="CM44" s="28">
        <v>1927.47</v>
      </c>
      <c r="CN44" s="28"/>
      <c r="CO44" s="34">
        <v>3788969.4494304792</v>
      </c>
      <c r="CP44" s="35">
        <v>0</v>
      </c>
      <c r="CQ44" s="36">
        <v>3255149.999430479</v>
      </c>
      <c r="CR44" s="71">
        <v>0</v>
      </c>
      <c r="CS44" s="35">
        <v>533819.44999999995</v>
      </c>
      <c r="CT44" s="35">
        <v>0</v>
      </c>
      <c r="CU44" s="23">
        <f t="shared" ref="CU44:DS44" si="259">SUM(CU45:CU46)</f>
        <v>7857.6011666666664</v>
      </c>
      <c r="CV44" s="24">
        <f t="shared" si="259"/>
        <v>0</v>
      </c>
      <c r="CW44" s="25">
        <f t="shared" si="259"/>
        <v>89.698697869036778</v>
      </c>
      <c r="CX44" s="25">
        <f t="shared" si="259"/>
        <v>0</v>
      </c>
      <c r="CY44" s="26">
        <f t="shared" si="259"/>
        <v>12464189.266761944</v>
      </c>
      <c r="CZ44" s="28">
        <f>SUM(CZ45:CZ46)</f>
        <v>0</v>
      </c>
      <c r="DA44" s="28">
        <f t="shared" si="259"/>
        <v>8978344.9999999981</v>
      </c>
      <c r="DB44" s="28">
        <f>SUM(DB45:DB46)</f>
        <v>0</v>
      </c>
      <c r="DC44" s="28">
        <f t="shared" si="259"/>
        <v>11747661.476761945</v>
      </c>
      <c r="DD44" s="28">
        <f>SUM(DD45:DD46)</f>
        <v>0</v>
      </c>
      <c r="DE44" s="28">
        <f t="shared" si="259"/>
        <v>8438096.321010489</v>
      </c>
      <c r="DF44" s="28">
        <f>SUM(DF45:DF46)</f>
        <v>0</v>
      </c>
      <c r="DG44" s="28">
        <f t="shared" si="259"/>
        <v>716527.78999999992</v>
      </c>
      <c r="DH44" s="28">
        <f>SUM(DH45:DH46)</f>
        <v>0</v>
      </c>
      <c r="DI44" s="28">
        <f t="shared" si="259"/>
        <v>532895.67907974287</v>
      </c>
      <c r="DJ44" s="28">
        <f>SUM(DJ45:DJ46)</f>
        <v>0</v>
      </c>
      <c r="DK44" s="28">
        <f t="shared" si="6"/>
        <v>1586.26</v>
      </c>
      <c r="DL44" s="28">
        <f t="shared" si="6"/>
        <v>0</v>
      </c>
      <c r="DM44" s="34">
        <f t="shared" si="259"/>
        <v>13530859.08</v>
      </c>
      <c r="DN44" s="35">
        <f>SUM(DN45:DN46)</f>
        <v>0</v>
      </c>
      <c r="DO44" s="36">
        <f t="shared" si="259"/>
        <v>12696562.400000002</v>
      </c>
      <c r="DP44" s="38">
        <f>SUM(DP45:DP46)</f>
        <v>0</v>
      </c>
      <c r="DQ44" s="35">
        <f t="shared" si="259"/>
        <v>834296.67999999993</v>
      </c>
      <c r="DR44" s="35">
        <f>SUM(DR45:DR46)</f>
        <v>0</v>
      </c>
      <c r="DS44" s="23">
        <f t="shared" si="259"/>
        <v>-7857.6011666666664</v>
      </c>
      <c r="DT44" s="66">
        <f t="shared" si="4"/>
        <v>0</v>
      </c>
      <c r="DU44" s="25"/>
      <c r="DV44" s="25"/>
      <c r="DW44" s="23"/>
      <c r="DX44" s="24"/>
      <c r="DY44" s="25"/>
      <c r="DZ44" s="25"/>
      <c r="EA44" s="23"/>
      <c r="EB44" s="24"/>
      <c r="EC44" s="25"/>
      <c r="ED44" s="25"/>
      <c r="EE44" s="23"/>
      <c r="EF44" s="24"/>
      <c r="EG44" s="25"/>
      <c r="EH44" s="25"/>
      <c r="EI44" s="34">
        <f>SUM(EI45:EI46)</f>
        <v>-13530859.08</v>
      </c>
      <c r="EJ44" s="35">
        <f t="shared" si="233"/>
        <v>0</v>
      </c>
      <c r="EK44" s="36">
        <f>SUM(EK45:EK46)</f>
        <v>-12696562.400000002</v>
      </c>
      <c r="EL44" s="71">
        <f t="shared" si="233"/>
        <v>0</v>
      </c>
      <c r="EM44" s="35">
        <f>SUM(EM45:EM46)</f>
        <v>-834296.67999999993</v>
      </c>
      <c r="EN44" s="40">
        <f t="shared" si="233"/>
        <v>0</v>
      </c>
    </row>
    <row r="45" spans="1:145" ht="14.1" customHeight="1" x14ac:dyDescent="0.3">
      <c r="A45" s="267"/>
      <c r="B45" s="77" t="s">
        <v>33</v>
      </c>
      <c r="C45" s="82">
        <v>1404.9099999999999</v>
      </c>
      <c r="D45" s="83"/>
      <c r="E45" s="43">
        <f t="shared" ref="E45" si="260">IFERROR((C45/$C$67*100),"")</f>
        <v>65.042129629629613</v>
      </c>
      <c r="F45" s="43">
        <f t="shared" ref="F45" si="261">IFERROR(D45/$D$67*100,0)</f>
        <v>0</v>
      </c>
      <c r="G45" s="84">
        <v>2102891.67</v>
      </c>
      <c r="H45" s="85"/>
      <c r="I45" s="46">
        <v>1776635.4400000002</v>
      </c>
      <c r="J45" s="86"/>
      <c r="K45" s="87">
        <v>1995931.9700000002</v>
      </c>
      <c r="L45" s="85"/>
      <c r="M45" s="86">
        <v>1681587.5620408391</v>
      </c>
      <c r="N45" s="86"/>
      <c r="O45" s="87">
        <v>106959.7</v>
      </c>
      <c r="P45" s="85"/>
      <c r="Q45" s="86">
        <v>95047.877959161095</v>
      </c>
      <c r="R45" s="88"/>
      <c r="S45" s="86">
        <v>1496.82</v>
      </c>
      <c r="T45" s="86">
        <v>0</v>
      </c>
      <c r="U45" s="89">
        <v>2495605.12</v>
      </c>
      <c r="V45" s="90"/>
      <c r="W45" s="91">
        <v>2348907.4900000002</v>
      </c>
      <c r="X45" s="92"/>
      <c r="Y45" s="90">
        <v>146697.63</v>
      </c>
      <c r="Z45" s="90"/>
      <c r="AA45" s="82">
        <v>1340.8361</v>
      </c>
      <c r="AB45" s="83"/>
      <c r="AC45" s="43">
        <f t="shared" ref="AC45" si="262">IFERROR((AA45/$C$67*100),"")</f>
        <v>62.07574537037037</v>
      </c>
      <c r="AD45" s="43">
        <f t="shared" ref="AD45" si="263">IFERROR(AB45/$D$67*100,0)</f>
        <v>0</v>
      </c>
      <c r="AE45" s="84">
        <v>2458771.83</v>
      </c>
      <c r="AF45" s="85"/>
      <c r="AG45" s="46">
        <v>1513847.69</v>
      </c>
      <c r="AH45" s="86"/>
      <c r="AI45" s="87">
        <v>2422921.19</v>
      </c>
      <c r="AJ45" s="85"/>
      <c r="AK45" s="86">
        <v>1490501.3293919787</v>
      </c>
      <c r="AL45" s="86"/>
      <c r="AM45" s="87">
        <v>35850.639999999999</v>
      </c>
      <c r="AN45" s="85"/>
      <c r="AO45" s="86">
        <v>23346.360608021336</v>
      </c>
      <c r="AP45" s="93"/>
      <c r="AQ45" s="86">
        <v>1833.76</v>
      </c>
      <c r="AR45" s="86">
        <v>0</v>
      </c>
      <c r="AS45" s="89">
        <v>2378997.5399999996</v>
      </c>
      <c r="AT45" s="90"/>
      <c r="AU45" s="91">
        <v>2305467.5399999996</v>
      </c>
      <c r="AV45" s="92"/>
      <c r="AW45" s="90">
        <v>73530</v>
      </c>
      <c r="AX45" s="90"/>
      <c r="AY45" s="82">
        <f>AY39+AY42</f>
        <v>1193.7433333333333</v>
      </c>
      <c r="AZ45" s="83"/>
      <c r="BA45" s="94">
        <f t="shared" ref="BA45" si="264">IFERROR((AY45/$C$67*100),"")</f>
        <v>55.265895061728401</v>
      </c>
      <c r="BB45" s="94"/>
      <c r="BC45" s="84">
        <v>2541153.67</v>
      </c>
      <c r="BD45" s="85"/>
      <c r="BE45" s="46">
        <v>1868510.2999999998</v>
      </c>
      <c r="BF45" s="86"/>
      <c r="BG45" s="87">
        <v>2541153.67</v>
      </c>
      <c r="BH45" s="85"/>
      <c r="BI45" s="86">
        <v>1868510.2999999998</v>
      </c>
      <c r="BJ45" s="86">
        <v>0</v>
      </c>
      <c r="BK45" s="87">
        <v>0</v>
      </c>
      <c r="BL45" s="85"/>
      <c r="BM45" s="86">
        <v>0</v>
      </c>
      <c r="BN45" s="93"/>
      <c r="BO45" s="86">
        <v>2128.73</v>
      </c>
      <c r="BP45" s="86"/>
      <c r="BQ45" s="89">
        <v>2466544.9705695212</v>
      </c>
      <c r="BR45" s="90">
        <v>0</v>
      </c>
      <c r="BS45" s="91">
        <v>2466544.9705695212</v>
      </c>
      <c r="BT45" s="92">
        <v>0</v>
      </c>
      <c r="BU45" s="90">
        <v>0</v>
      </c>
      <c r="BV45" s="90">
        <v>0</v>
      </c>
      <c r="BW45" s="82">
        <v>1478.0233333333333</v>
      </c>
      <c r="BX45" s="83"/>
      <c r="BY45" s="94">
        <v>68.427006172839512</v>
      </c>
      <c r="BZ45" s="94"/>
      <c r="CA45" s="84">
        <v>3440333.2442619461</v>
      </c>
      <c r="CB45" s="85"/>
      <c r="CC45" s="46">
        <v>2529677.0299999998</v>
      </c>
      <c r="CD45" s="86"/>
      <c r="CE45" s="87">
        <v>2931513.2442619465</v>
      </c>
      <c r="CF45" s="85"/>
      <c r="CG45" s="86">
        <v>2155541.6838949732</v>
      </c>
      <c r="CH45" s="86"/>
      <c r="CI45" s="87">
        <v>508820</v>
      </c>
      <c r="CJ45" s="85"/>
      <c r="CK45" s="86">
        <v>366782.34619525669</v>
      </c>
      <c r="CL45" s="93"/>
      <c r="CM45" s="86">
        <v>2327.66</v>
      </c>
      <c r="CN45" s="86"/>
      <c r="CO45" s="89">
        <v>3401618.1994304792</v>
      </c>
      <c r="CP45" s="90">
        <v>0</v>
      </c>
      <c r="CQ45" s="91">
        <v>2892798.1994304792</v>
      </c>
      <c r="CR45" s="92">
        <v>0</v>
      </c>
      <c r="CS45" s="90">
        <v>508820</v>
      </c>
      <c r="CT45" s="90">
        <v>0</v>
      </c>
      <c r="CU45" s="82">
        <f t="shared" ref="CU45:CV46" si="265">CU39+CU42</f>
        <v>5417.5127666666667</v>
      </c>
      <c r="CV45" s="83">
        <f t="shared" si="265"/>
        <v>0</v>
      </c>
      <c r="CW45" s="43">
        <f t="shared" ref="CW45" si="266">IFERROR((CU45/$CU$67*100),"")</f>
        <v>61.84380585076331</v>
      </c>
      <c r="CX45" s="43">
        <f t="shared" ref="CX45" si="267">IFERROR(CV45/$CV$67*100,0)</f>
        <v>0</v>
      </c>
      <c r="CY45" s="84">
        <f>CY39+CY42</f>
        <v>10543150.414261945</v>
      </c>
      <c r="CZ45" s="46">
        <f>CZ39+CZ42</f>
        <v>0</v>
      </c>
      <c r="DA45" s="46">
        <f t="shared" ref="DA45:DA46" si="268">IF($CU$5="2021. gada 3 mēneši",I45,IF($CU$5="2021. gada 6 mēneši",I45+AG45,IF($CU$5="2021. gada 9 mēneši",I45+AG45+BE45,IF($CU$5="2021. gada 12 mēneši",I45+AG45+BE45+CC45,"Pārbaudīt"))))</f>
        <v>7688670.459999999</v>
      </c>
      <c r="DB45" s="46">
        <f>DB39+DB42</f>
        <v>0</v>
      </c>
      <c r="DC45" s="46">
        <f t="shared" ref="DC45:DR46" si="269">DC39+DC42</f>
        <v>9891520.0742619447</v>
      </c>
      <c r="DD45" s="46">
        <f>DD39+DD42</f>
        <v>0</v>
      </c>
      <c r="DE45" s="46">
        <f t="shared" si="269"/>
        <v>7196140.875327792</v>
      </c>
      <c r="DF45" s="46">
        <f>DF39+DF42</f>
        <v>0</v>
      </c>
      <c r="DG45" s="46">
        <f t="shared" si="269"/>
        <v>651630.34</v>
      </c>
      <c r="DH45" s="46">
        <f>DH39+DH42</f>
        <v>0</v>
      </c>
      <c r="DI45" s="46">
        <f t="shared" si="269"/>
        <v>485176.58476243913</v>
      </c>
      <c r="DJ45" s="46">
        <f>DJ39+DJ42</f>
        <v>0</v>
      </c>
      <c r="DK45" s="86">
        <f t="shared" si="6"/>
        <v>1946.12</v>
      </c>
      <c r="DL45" s="86">
        <f t="shared" si="6"/>
        <v>0</v>
      </c>
      <c r="DM45" s="89">
        <f t="shared" si="269"/>
        <v>10742765.83</v>
      </c>
      <c r="DN45" s="90">
        <f t="shared" si="269"/>
        <v>0</v>
      </c>
      <c r="DO45" s="91">
        <f t="shared" si="269"/>
        <v>10013718.200000001</v>
      </c>
      <c r="DP45" s="95">
        <f t="shared" si="269"/>
        <v>0</v>
      </c>
      <c r="DQ45" s="90">
        <f t="shared" si="269"/>
        <v>729047.63</v>
      </c>
      <c r="DR45" s="90">
        <f t="shared" si="269"/>
        <v>0</v>
      </c>
      <c r="DS45" s="82">
        <f>CV45-CU45</f>
        <v>-5417.5127666666667</v>
      </c>
      <c r="DT45" s="96">
        <f t="shared" si="4"/>
        <v>0</v>
      </c>
      <c r="DU45" s="94"/>
      <c r="DV45" s="94"/>
      <c r="DW45" s="82"/>
      <c r="DX45" s="83"/>
      <c r="DY45" s="94"/>
      <c r="DZ45" s="94"/>
      <c r="EA45" s="82"/>
      <c r="EB45" s="83"/>
      <c r="EC45" s="94"/>
      <c r="ED45" s="94"/>
      <c r="EE45" s="82"/>
      <c r="EF45" s="83"/>
      <c r="EG45" s="94"/>
      <c r="EH45" s="94"/>
      <c r="EI45" s="89">
        <f>DN45-DM45</f>
        <v>-10742765.83</v>
      </c>
      <c r="EJ45" s="90">
        <f t="shared" si="233"/>
        <v>0</v>
      </c>
      <c r="EK45" s="91">
        <f>DP45-DO45</f>
        <v>-10013718.200000001</v>
      </c>
      <c r="EL45" s="92">
        <f t="shared" si="233"/>
        <v>0</v>
      </c>
      <c r="EM45" s="80">
        <f>DR45-DQ45</f>
        <v>-729047.63</v>
      </c>
      <c r="EN45" s="97">
        <f t="shared" si="233"/>
        <v>0</v>
      </c>
    </row>
    <row r="46" spans="1:145" ht="14.1" customHeight="1" x14ac:dyDescent="0.3">
      <c r="A46" s="267"/>
      <c r="B46" s="77" t="s">
        <v>34</v>
      </c>
      <c r="C46" s="55">
        <v>619.96</v>
      </c>
      <c r="D46" s="42"/>
      <c r="E46" s="43">
        <f t="shared" ref="E46" si="270">IFERROR((C46/$C$68*100),"")</f>
        <v>28.701851851851856</v>
      </c>
      <c r="F46" s="43">
        <f t="shared" ref="F46" si="271">IFERROR(D46/$D$68*100,0)</f>
        <v>0</v>
      </c>
      <c r="G46" s="44">
        <v>366611.97000000009</v>
      </c>
      <c r="H46" s="45"/>
      <c r="I46" s="47">
        <v>280666.64999999997</v>
      </c>
      <c r="J46" s="47"/>
      <c r="K46" s="48">
        <v>366611.97000000009</v>
      </c>
      <c r="L46" s="45"/>
      <c r="M46" s="47">
        <v>280666.64999999997</v>
      </c>
      <c r="N46" s="47"/>
      <c r="O46" s="48">
        <v>0</v>
      </c>
      <c r="P46" s="45"/>
      <c r="Q46" s="50">
        <v>0</v>
      </c>
      <c r="R46" s="68"/>
      <c r="S46" s="47">
        <v>591.35</v>
      </c>
      <c r="T46" s="47">
        <v>0</v>
      </c>
      <c r="U46" s="52">
        <v>1029127.92</v>
      </c>
      <c r="V46" s="53"/>
      <c r="W46" s="54">
        <v>1007822.62</v>
      </c>
      <c r="X46" s="70"/>
      <c r="Y46" s="61">
        <v>21305.3</v>
      </c>
      <c r="Z46" s="53"/>
      <c r="AA46" s="55">
        <v>612.6733999999999</v>
      </c>
      <c r="AB46" s="42"/>
      <c r="AC46" s="43">
        <f t="shared" ref="AC46" si="272">IFERROR((AA46/$C$68*100),"")</f>
        <v>28.364509259259258</v>
      </c>
      <c r="AD46" s="43">
        <f t="shared" ref="AD46" si="273">IFERROR(AB46/$D$68*100,0)</f>
        <v>0</v>
      </c>
      <c r="AE46" s="44">
        <v>655626.43000000017</v>
      </c>
      <c r="AF46" s="45"/>
      <c r="AG46" s="47">
        <v>348119.92999999993</v>
      </c>
      <c r="AH46" s="47"/>
      <c r="AI46" s="48">
        <v>655626.43000000017</v>
      </c>
      <c r="AJ46" s="45"/>
      <c r="AK46" s="47">
        <v>348119.92999999993</v>
      </c>
      <c r="AL46" s="47"/>
      <c r="AM46" s="48">
        <v>0</v>
      </c>
      <c r="AN46" s="45"/>
      <c r="AO46" s="47">
        <v>0</v>
      </c>
      <c r="AP46" s="69"/>
      <c r="AQ46" s="47">
        <v>1070.1099999999999</v>
      </c>
      <c r="AR46" s="47">
        <v>0</v>
      </c>
      <c r="AS46" s="52">
        <v>887841.54</v>
      </c>
      <c r="AT46" s="53"/>
      <c r="AU46" s="54">
        <v>868795.24</v>
      </c>
      <c r="AV46" s="70"/>
      <c r="AW46" s="61">
        <v>19046.300000000003</v>
      </c>
      <c r="AX46" s="53"/>
      <c r="AY46" s="55">
        <f>AY40+AY43</f>
        <v>701.34666666666669</v>
      </c>
      <c r="AZ46" s="42"/>
      <c r="BA46" s="43">
        <f t="shared" ref="BA46" si="274">IFERROR((AY46/$C$68*100),"")</f>
        <v>32.469753086419757</v>
      </c>
      <c r="BB46" s="43"/>
      <c r="BC46" s="44">
        <v>514787.43</v>
      </c>
      <c r="BD46" s="45"/>
      <c r="BE46" s="47">
        <v>378523.19</v>
      </c>
      <c r="BF46" s="47"/>
      <c r="BG46" s="48">
        <v>474889.43</v>
      </c>
      <c r="BH46" s="45"/>
      <c r="BI46" s="47">
        <v>349186.19094727281</v>
      </c>
      <c r="BJ46" s="47">
        <v>0</v>
      </c>
      <c r="BK46" s="48">
        <v>39898</v>
      </c>
      <c r="BL46" s="45"/>
      <c r="BM46" s="47">
        <v>29336.999052727188</v>
      </c>
      <c r="BN46" s="69"/>
      <c r="BO46" s="47">
        <v>734</v>
      </c>
      <c r="BP46" s="47"/>
      <c r="BQ46" s="52">
        <v>483772.54</v>
      </c>
      <c r="BR46" s="53">
        <v>0</v>
      </c>
      <c r="BS46" s="54">
        <v>443874.54</v>
      </c>
      <c r="BT46" s="70">
        <v>0</v>
      </c>
      <c r="BU46" s="61">
        <v>39898</v>
      </c>
      <c r="BV46" s="53">
        <v>0</v>
      </c>
      <c r="BW46" s="55">
        <v>506.10833333333335</v>
      </c>
      <c r="BX46" s="42"/>
      <c r="BY46" s="43">
        <v>23.430941358024693</v>
      </c>
      <c r="BZ46" s="43"/>
      <c r="CA46" s="44">
        <v>384013.02249999996</v>
      </c>
      <c r="CB46" s="45"/>
      <c r="CC46" s="47">
        <v>282364.77</v>
      </c>
      <c r="CD46" s="47"/>
      <c r="CE46" s="48">
        <v>359013.57249999995</v>
      </c>
      <c r="CF46" s="45"/>
      <c r="CG46" s="47">
        <v>263982.67473542341</v>
      </c>
      <c r="CH46" s="47"/>
      <c r="CI46" s="48">
        <v>24999.45</v>
      </c>
      <c r="CJ46" s="45"/>
      <c r="CK46" s="47">
        <v>18382.095264576579</v>
      </c>
      <c r="CL46" s="69"/>
      <c r="CM46" s="47">
        <v>758.76</v>
      </c>
      <c r="CN46" s="47"/>
      <c r="CO46" s="52">
        <v>387351.25</v>
      </c>
      <c r="CP46" s="53">
        <v>0</v>
      </c>
      <c r="CQ46" s="54">
        <v>362351.8</v>
      </c>
      <c r="CR46" s="70">
        <v>0</v>
      </c>
      <c r="CS46" s="61">
        <v>24999.45</v>
      </c>
      <c r="CT46" s="53">
        <v>0</v>
      </c>
      <c r="CU46" s="55">
        <f t="shared" si="265"/>
        <v>2440.0883999999996</v>
      </c>
      <c r="CV46" s="42">
        <f t="shared" si="265"/>
        <v>0</v>
      </c>
      <c r="CW46" s="43">
        <f t="shared" ref="CW46" si="275">IFERROR((CU46/$CU$68*100),"")</f>
        <v>27.854892018273464</v>
      </c>
      <c r="CX46" s="43">
        <f t="shared" ref="CX46" si="276">IFERROR(CV46/$CV$68*100,0)</f>
        <v>0</v>
      </c>
      <c r="CY46" s="44">
        <f>CY40+CY43</f>
        <v>1921038.8525</v>
      </c>
      <c r="CZ46" s="47">
        <f>CZ40+CZ43</f>
        <v>0</v>
      </c>
      <c r="DA46" s="47">
        <f t="shared" si="268"/>
        <v>1289674.5399999998</v>
      </c>
      <c r="DB46" s="47">
        <f>DB40+DB43</f>
        <v>0</v>
      </c>
      <c r="DC46" s="47">
        <f t="shared" si="269"/>
        <v>1856141.4024999999</v>
      </c>
      <c r="DD46" s="47">
        <f>DD40+DD43</f>
        <v>0</v>
      </c>
      <c r="DE46" s="47">
        <f t="shared" si="269"/>
        <v>1241955.4456826961</v>
      </c>
      <c r="DF46" s="47">
        <f>DF40+DF43</f>
        <v>0</v>
      </c>
      <c r="DG46" s="47">
        <f t="shared" si="269"/>
        <v>64897.45</v>
      </c>
      <c r="DH46" s="47">
        <f>DH40+DH43</f>
        <v>0</v>
      </c>
      <c r="DI46" s="47">
        <f t="shared" si="269"/>
        <v>47719.094317303767</v>
      </c>
      <c r="DJ46" s="47">
        <f>DJ40+DJ43</f>
        <v>0</v>
      </c>
      <c r="DK46" s="47">
        <f t="shared" si="6"/>
        <v>787.28</v>
      </c>
      <c r="DL46" s="47">
        <f t="shared" si="6"/>
        <v>0</v>
      </c>
      <c r="DM46" s="52">
        <f t="shared" si="269"/>
        <v>2788093.25</v>
      </c>
      <c r="DN46" s="53">
        <f t="shared" si="269"/>
        <v>0</v>
      </c>
      <c r="DO46" s="59">
        <f t="shared" si="269"/>
        <v>2682844.2000000002</v>
      </c>
      <c r="DP46" s="60">
        <f t="shared" si="269"/>
        <v>0</v>
      </c>
      <c r="DQ46" s="61">
        <f t="shared" si="269"/>
        <v>105249.04999999999</v>
      </c>
      <c r="DR46" s="53">
        <f t="shared" si="269"/>
        <v>0</v>
      </c>
      <c r="DS46" s="55">
        <f>CV46-CU46</f>
        <v>-2440.0883999999996</v>
      </c>
      <c r="DT46" s="62">
        <f t="shared" si="4"/>
        <v>0</v>
      </c>
      <c r="DU46" s="43"/>
      <c r="DV46" s="43"/>
      <c r="DW46" s="55"/>
      <c r="DX46" s="42"/>
      <c r="DY46" s="43"/>
      <c r="DZ46" s="43"/>
      <c r="EA46" s="55"/>
      <c r="EB46" s="42"/>
      <c r="EC46" s="43"/>
      <c r="ED46" s="43"/>
      <c r="EE46" s="55"/>
      <c r="EF46" s="42"/>
      <c r="EG46" s="43"/>
      <c r="EH46" s="43"/>
      <c r="EI46" s="52">
        <f>DN46-DM46</f>
        <v>-2788093.25</v>
      </c>
      <c r="EJ46" s="53">
        <f t="shared" si="233"/>
        <v>0</v>
      </c>
      <c r="EK46" s="54">
        <f>DP46-DO46</f>
        <v>-2682844.2000000002</v>
      </c>
      <c r="EL46" s="70">
        <f t="shared" si="233"/>
        <v>0</v>
      </c>
      <c r="EM46" s="61">
        <f>DR46-DQ46</f>
        <v>-105249.04999999999</v>
      </c>
      <c r="EN46" s="63">
        <f t="shared" si="233"/>
        <v>0</v>
      </c>
    </row>
    <row r="47" spans="1:145" x14ac:dyDescent="0.3">
      <c r="A47" s="267" t="s">
        <v>48</v>
      </c>
      <c r="B47" s="22" t="s">
        <v>49</v>
      </c>
      <c r="C47" s="23">
        <v>252.26</v>
      </c>
      <c r="D47" s="24"/>
      <c r="E47" s="25">
        <f t="shared" ref="E47:F47" si="277">SUM(E48:E49)</f>
        <v>11.678703703703704</v>
      </c>
      <c r="F47" s="25">
        <f t="shared" si="277"/>
        <v>0</v>
      </c>
      <c r="G47" s="26">
        <v>158134.60999999999</v>
      </c>
      <c r="H47" s="27"/>
      <c r="I47" s="28">
        <v>146152.93</v>
      </c>
      <c r="J47" s="28"/>
      <c r="K47" s="29">
        <v>149360.15</v>
      </c>
      <c r="L47" s="27"/>
      <c r="M47" s="28">
        <v>138043.3008797979</v>
      </c>
      <c r="N47" s="28"/>
      <c r="O47" s="29">
        <v>8774.4599999999991</v>
      </c>
      <c r="P47" s="27"/>
      <c r="Q47" s="28">
        <v>8109.6291202020848</v>
      </c>
      <c r="R47" s="64"/>
      <c r="S47" s="28">
        <v>626.87</v>
      </c>
      <c r="T47" s="28">
        <v>0</v>
      </c>
      <c r="U47" s="34">
        <v>149065.22999999998</v>
      </c>
      <c r="V47" s="35"/>
      <c r="W47" s="36">
        <v>149065.22999999998</v>
      </c>
      <c r="X47" s="36"/>
      <c r="Y47" s="34">
        <v>0</v>
      </c>
      <c r="Z47" s="98"/>
      <c r="AA47" s="23">
        <v>281.55410000000001</v>
      </c>
      <c r="AB47" s="24"/>
      <c r="AC47" s="25">
        <f t="shared" ref="AC47:AD47" si="278">SUM(AC48:AC49)</f>
        <v>12.891671879032755</v>
      </c>
      <c r="AD47" s="25">
        <f t="shared" si="278"/>
        <v>0</v>
      </c>
      <c r="AE47" s="26">
        <v>199006.72</v>
      </c>
      <c r="AF47" s="27"/>
      <c r="AG47" s="28">
        <v>141638.01</v>
      </c>
      <c r="AH47" s="28"/>
      <c r="AI47" s="29">
        <v>169051.2</v>
      </c>
      <c r="AJ47" s="27"/>
      <c r="AK47" s="28">
        <v>120317.92472189885</v>
      </c>
      <c r="AL47" s="28"/>
      <c r="AM47" s="29">
        <v>29955.520000000004</v>
      </c>
      <c r="AN47" s="27"/>
      <c r="AO47" s="28">
        <v>21320.085278101167</v>
      </c>
      <c r="AP47" s="65"/>
      <c r="AQ47" s="28">
        <v>706.82</v>
      </c>
      <c r="AR47" s="28">
        <v>0</v>
      </c>
      <c r="AS47" s="34">
        <v>186613.39</v>
      </c>
      <c r="AT47" s="35"/>
      <c r="AU47" s="36">
        <v>186613.39</v>
      </c>
      <c r="AV47" s="36"/>
      <c r="AW47" s="34">
        <v>0</v>
      </c>
      <c r="AX47" s="98"/>
      <c r="AY47" s="23">
        <f>SUM(AY48:AY49)</f>
        <v>277.2602739726027</v>
      </c>
      <c r="AZ47" s="24"/>
      <c r="BA47" s="25">
        <f t="shared" ref="BA47" si="279">SUM(BA48:BA49)</f>
        <v>12.557078876815602</v>
      </c>
      <c r="BB47" s="25"/>
      <c r="BC47" s="26">
        <v>424922.26800000004</v>
      </c>
      <c r="BD47" s="27"/>
      <c r="BE47" s="28">
        <v>312445.33999999997</v>
      </c>
      <c r="BF47" s="28"/>
      <c r="BG47" s="29">
        <v>424922.26800000004</v>
      </c>
      <c r="BH47" s="27"/>
      <c r="BI47" s="28">
        <v>312445.33999999997</v>
      </c>
      <c r="BJ47" s="28">
        <v>0</v>
      </c>
      <c r="BK47" s="29">
        <v>0</v>
      </c>
      <c r="BL47" s="27"/>
      <c r="BM47" s="28">
        <v>0</v>
      </c>
      <c r="BN47" s="65"/>
      <c r="BO47" s="28">
        <v>1532.58</v>
      </c>
      <c r="BP47" s="28"/>
      <c r="BQ47" s="34">
        <v>424647.6</v>
      </c>
      <c r="BR47" s="35">
        <v>0</v>
      </c>
      <c r="BS47" s="36">
        <v>424647.6</v>
      </c>
      <c r="BT47" s="36">
        <v>0</v>
      </c>
      <c r="BU47" s="34">
        <v>0</v>
      </c>
      <c r="BV47" s="98">
        <v>0</v>
      </c>
      <c r="BW47" s="23">
        <v>277.2602739726027</v>
      </c>
      <c r="BX47" s="24"/>
      <c r="BY47" s="25">
        <v>12.557100418795859</v>
      </c>
      <c r="BZ47" s="25"/>
      <c r="CA47" s="26">
        <v>202086.14490000001</v>
      </c>
      <c r="CB47" s="27"/>
      <c r="CC47" s="28">
        <v>148593.94</v>
      </c>
      <c r="CD47" s="28"/>
      <c r="CE47" s="29">
        <v>202086.14490000001</v>
      </c>
      <c r="CF47" s="27"/>
      <c r="CG47" s="28">
        <v>148593.94</v>
      </c>
      <c r="CH47" s="28"/>
      <c r="CI47" s="29">
        <v>0</v>
      </c>
      <c r="CJ47" s="27"/>
      <c r="CK47" s="28">
        <v>0</v>
      </c>
      <c r="CL47" s="65"/>
      <c r="CM47" s="28">
        <v>728.87</v>
      </c>
      <c r="CN47" s="28"/>
      <c r="CO47" s="34">
        <v>217296.93</v>
      </c>
      <c r="CP47" s="35">
        <v>0</v>
      </c>
      <c r="CQ47" s="36">
        <v>217296.93</v>
      </c>
      <c r="CR47" s="36">
        <v>0</v>
      </c>
      <c r="CS47" s="34">
        <v>0</v>
      </c>
      <c r="CT47" s="98">
        <v>0</v>
      </c>
      <c r="CU47" s="23">
        <f>SUM(CU48:CU49)</f>
        <v>1088.3346479452057</v>
      </c>
      <c r="CV47" s="24">
        <f>SUM(CV48:CV49)</f>
        <v>0</v>
      </c>
      <c r="CW47" s="25">
        <f t="shared" ref="CW47:CX47" si="280">SUM(CW48:CW49)</f>
        <v>12.423917211948979</v>
      </c>
      <c r="CX47" s="25">
        <f t="shared" si="280"/>
        <v>0</v>
      </c>
      <c r="CY47" s="26">
        <f>SUM(CY48:CY49)</f>
        <v>984149.74289999995</v>
      </c>
      <c r="CZ47" s="28">
        <f>SUM(CZ48:CZ49)</f>
        <v>0</v>
      </c>
      <c r="DA47" s="28">
        <f t="shared" ref="DA47:DM47" si="281">SUM(DA48:DA49)</f>
        <v>748830.22</v>
      </c>
      <c r="DB47" s="28">
        <f t="shared" si="281"/>
        <v>0</v>
      </c>
      <c r="DC47" s="28">
        <f t="shared" si="281"/>
        <v>945419.76289999997</v>
      </c>
      <c r="DD47" s="28">
        <f t="shared" si="281"/>
        <v>0</v>
      </c>
      <c r="DE47" s="28">
        <f t="shared" si="281"/>
        <v>719400.50560169667</v>
      </c>
      <c r="DF47" s="28">
        <f t="shared" si="281"/>
        <v>0</v>
      </c>
      <c r="DG47" s="28">
        <f t="shared" si="281"/>
        <v>38729.980000000003</v>
      </c>
      <c r="DH47" s="28">
        <f t="shared" si="281"/>
        <v>0</v>
      </c>
      <c r="DI47" s="28">
        <f t="shared" si="281"/>
        <v>29429.714398303251</v>
      </c>
      <c r="DJ47" s="28">
        <f t="shared" si="281"/>
        <v>0</v>
      </c>
      <c r="DK47" s="28">
        <f t="shared" si="6"/>
        <v>904.27</v>
      </c>
      <c r="DL47" s="28">
        <f t="shared" si="6"/>
        <v>0</v>
      </c>
      <c r="DM47" s="34">
        <f t="shared" si="281"/>
        <v>977623.15</v>
      </c>
      <c r="DN47" s="35">
        <f>SUM(DN48:DN49)</f>
        <v>0</v>
      </c>
      <c r="DO47" s="36">
        <f t="shared" ref="DO47" si="282">SUM(DO48:DO49)</f>
        <v>977623.15</v>
      </c>
      <c r="DP47" s="38">
        <f>SUM(DP48:DP49)</f>
        <v>0</v>
      </c>
      <c r="DQ47" s="35">
        <v>0</v>
      </c>
      <c r="DR47" s="98">
        <f>SUM(DR48:DR49)</f>
        <v>0</v>
      </c>
      <c r="DS47" s="23">
        <f>SUM(DS48:DS49)</f>
        <v>-1088.3346479452057</v>
      </c>
      <c r="DT47" s="66">
        <f t="shared" si="4"/>
        <v>0</v>
      </c>
      <c r="DU47" s="25"/>
      <c r="DV47" s="25"/>
      <c r="DW47" s="23"/>
      <c r="DX47" s="24"/>
      <c r="DY47" s="25"/>
      <c r="DZ47" s="25"/>
      <c r="EA47" s="23"/>
      <c r="EB47" s="24"/>
      <c r="EC47" s="25"/>
      <c r="ED47" s="25"/>
      <c r="EE47" s="23"/>
      <c r="EF47" s="24"/>
      <c r="EG47" s="25"/>
      <c r="EH47" s="25"/>
      <c r="EI47" s="34">
        <f>SUM(EI48:EI49)</f>
        <v>-977623.15</v>
      </c>
      <c r="EJ47" s="35">
        <f t="shared" si="233"/>
        <v>0</v>
      </c>
      <c r="EK47" s="36">
        <f>SUM(EK48:EK49)</f>
        <v>-977623.15</v>
      </c>
      <c r="EL47" s="36">
        <f t="shared" si="233"/>
        <v>0</v>
      </c>
      <c r="EM47" s="34">
        <f>SUM(EM48:EM49)</f>
        <v>0</v>
      </c>
      <c r="EN47" s="40">
        <f t="shared" si="233"/>
        <v>0</v>
      </c>
    </row>
    <row r="48" spans="1:145" x14ac:dyDescent="0.3">
      <c r="A48" s="267"/>
      <c r="B48" s="41" t="s">
        <v>33</v>
      </c>
      <c r="C48" s="42">
        <v>110.83</v>
      </c>
      <c r="D48" s="42"/>
      <c r="E48" s="43">
        <f t="shared" ref="E48" si="283">IFERROR((C48/$C$67*100),"")</f>
        <v>5.1310185185185189</v>
      </c>
      <c r="F48" s="43">
        <f t="shared" ref="F48" si="284">IFERROR(D48/$D$67*100,0)</f>
        <v>0</v>
      </c>
      <c r="G48" s="44">
        <v>69476.170721874252</v>
      </c>
      <c r="H48" s="45"/>
      <c r="I48" s="46">
        <v>64212.040085229521</v>
      </c>
      <c r="J48" s="99"/>
      <c r="K48" s="48">
        <v>60701.710721874253</v>
      </c>
      <c r="L48" s="45"/>
      <c r="M48" s="47">
        <v>56102.410965027433</v>
      </c>
      <c r="N48" s="99"/>
      <c r="O48" s="48">
        <v>8774.4599999999991</v>
      </c>
      <c r="P48" s="49"/>
      <c r="Q48" s="50">
        <v>8109.6291202020848</v>
      </c>
      <c r="R48" s="100"/>
      <c r="S48" s="50">
        <v>626.87</v>
      </c>
      <c r="T48" s="50">
        <v>0</v>
      </c>
      <c r="U48" s="52">
        <v>81886.14</v>
      </c>
      <c r="V48" s="53"/>
      <c r="W48" s="54">
        <v>81886.14</v>
      </c>
      <c r="X48" s="101"/>
      <c r="Y48" s="52">
        <v>0</v>
      </c>
      <c r="Z48" s="102"/>
      <c r="AA48" s="55">
        <v>135.6097</v>
      </c>
      <c r="AB48" s="42"/>
      <c r="AC48" s="43">
        <f t="shared" ref="AC48" si="285">IFERROR((AA48/$AA$67*100),"")</f>
        <v>6.2092350636797127</v>
      </c>
      <c r="AD48" s="43">
        <f t="shared" ref="AD48" si="286">IFERROR(AB48/$AB$67*100,0)</f>
        <v>0</v>
      </c>
      <c r="AE48" s="44">
        <v>95850.998430440188</v>
      </c>
      <c r="AF48" s="49"/>
      <c r="AG48" s="46">
        <v>68219.528839029517</v>
      </c>
      <c r="AH48" s="100"/>
      <c r="AI48" s="48">
        <v>65895.478430440184</v>
      </c>
      <c r="AJ48" s="45"/>
      <c r="AK48" s="47">
        <v>46899.443560928354</v>
      </c>
      <c r="AL48" s="99"/>
      <c r="AM48" s="57">
        <v>29955.520000000004</v>
      </c>
      <c r="AN48" s="49"/>
      <c r="AO48" s="56">
        <v>21320.085278101167</v>
      </c>
      <c r="AP48" s="103"/>
      <c r="AQ48" s="50">
        <v>706.82</v>
      </c>
      <c r="AR48" s="50">
        <v>0</v>
      </c>
      <c r="AS48" s="52">
        <v>101788.5</v>
      </c>
      <c r="AT48" s="53"/>
      <c r="AU48" s="54">
        <v>101788.5</v>
      </c>
      <c r="AV48" s="101"/>
      <c r="AW48" s="52">
        <v>0</v>
      </c>
      <c r="AX48" s="102"/>
      <c r="AY48" s="55">
        <f>'[1]Pielikums nr.1'!AY59</f>
        <v>151.23287671232876</v>
      </c>
      <c r="AZ48" s="42"/>
      <c r="BA48" s="43">
        <f t="shared" ref="BA48" si="287">IFERROR((AY48/$AY$67*100),"")</f>
        <v>6.8493268251217332</v>
      </c>
      <c r="BB48" s="104"/>
      <c r="BC48" s="44">
        <v>232975.9706</v>
      </c>
      <c r="BD48" s="105"/>
      <c r="BE48" s="46">
        <v>171307.23</v>
      </c>
      <c r="BF48" s="100"/>
      <c r="BG48" s="48">
        <v>232975.9706</v>
      </c>
      <c r="BH48" s="45"/>
      <c r="BI48" s="47">
        <v>171307.23</v>
      </c>
      <c r="BJ48" s="99">
        <v>0</v>
      </c>
      <c r="BK48" s="57">
        <v>0</v>
      </c>
      <c r="BL48" s="49"/>
      <c r="BM48" s="50">
        <v>0</v>
      </c>
      <c r="BN48" s="103"/>
      <c r="BO48" s="50">
        <v>1540.51</v>
      </c>
      <c r="BP48" s="50"/>
      <c r="BQ48" s="52">
        <v>229006.41999999998</v>
      </c>
      <c r="BR48" s="53">
        <v>0</v>
      </c>
      <c r="BS48" s="54">
        <v>229006.41999999998</v>
      </c>
      <c r="BT48" s="101">
        <v>0</v>
      </c>
      <c r="BU48" s="52">
        <v>0</v>
      </c>
      <c r="BV48" s="102">
        <v>0</v>
      </c>
      <c r="BW48" s="55">
        <v>151.23287671232876</v>
      </c>
      <c r="BX48" s="42"/>
      <c r="BY48" s="43">
        <v>6.8493268251217332</v>
      </c>
      <c r="BZ48" s="104"/>
      <c r="CA48" s="44">
        <v>110228.808</v>
      </c>
      <c r="CB48" s="105"/>
      <c r="CC48" s="46">
        <v>81051.240000000005</v>
      </c>
      <c r="CD48" s="100"/>
      <c r="CE48" s="48">
        <v>110228.808</v>
      </c>
      <c r="CF48" s="45"/>
      <c r="CG48" s="47">
        <v>81051.240000000005</v>
      </c>
      <c r="CH48" s="99"/>
      <c r="CI48" s="57">
        <v>0</v>
      </c>
      <c r="CJ48" s="49"/>
      <c r="CK48" s="50">
        <v>0</v>
      </c>
      <c r="CL48" s="103"/>
      <c r="CM48" s="50">
        <v>728.87</v>
      </c>
      <c r="CN48" s="50"/>
      <c r="CO48" s="52">
        <v>118525.6</v>
      </c>
      <c r="CP48" s="53">
        <v>0</v>
      </c>
      <c r="CQ48" s="54">
        <v>118525.6</v>
      </c>
      <c r="CR48" s="101">
        <v>0</v>
      </c>
      <c r="CS48" s="52">
        <v>0</v>
      </c>
      <c r="CT48" s="102">
        <v>0</v>
      </c>
      <c r="CU48" s="55">
        <f>IF($CU$5="2021. gada 3 mēneši",C48,IF($CU$5="2021. gada 6 mēneši",C48+AA48,IF($CU$5="2021. gada 9 mēneši",C48+AA48+AY48,IF($CU$5="2021. gada 12 mēneši",C48+AA48+AY48+BW48,"Pārbaudīt"))))</f>
        <v>548.90545342465759</v>
      </c>
      <c r="CV48" s="42">
        <f>IF($CU$5="2021. gada 3 mēneši",D48,IF($CU$5="2021. gada 6 mēneši",D48+AB48,IF($CU$5="2021. gada 9 mēneši",D48+AB48+AZ48,IF($CU$5="2021. gada 12 mēneši",D48+AB48+AZ48+BX48,"Pārbaudīt"))))</f>
        <v>0</v>
      </c>
      <c r="CW48" s="43">
        <f t="shared" ref="CW48" si="288">IFERROR((CU48/$CU$67*100),"")</f>
        <v>6.2660493392628513</v>
      </c>
      <c r="CX48" s="43">
        <f t="shared" ref="CX48" si="289">IFERROR(CV48/$CV$67*100,0)</f>
        <v>0</v>
      </c>
      <c r="CY48" s="44">
        <f t="shared" ref="CY48:DJ49" si="290">IF($CU$5="2021. gada 3 mēneši",G48,IF($CU$5="2021. gada 6 mēneši",G48+AE48,IF($CU$5="2021. gada 9 mēneši",G48+AE48+BC48,IF($CU$5="2021. gada 12 mēneši",G48+AE48+BC48+CA48,"Pārbaudīt"))))</f>
        <v>508531.94775231445</v>
      </c>
      <c r="CZ48" s="46">
        <f t="shared" si="290"/>
        <v>0</v>
      </c>
      <c r="DA48" s="46">
        <f t="shared" si="290"/>
        <v>384790.03892425902</v>
      </c>
      <c r="DB48" s="46">
        <f t="shared" si="290"/>
        <v>0</v>
      </c>
      <c r="DC48" s="46">
        <f t="shared" si="290"/>
        <v>469801.96775231446</v>
      </c>
      <c r="DD48" s="46">
        <f t="shared" si="290"/>
        <v>0</v>
      </c>
      <c r="DE48" s="46">
        <f t="shared" si="290"/>
        <v>355360.32452595577</v>
      </c>
      <c r="DF48" s="46">
        <f t="shared" si="290"/>
        <v>0</v>
      </c>
      <c r="DG48" s="46">
        <f t="shared" si="290"/>
        <v>38729.980000000003</v>
      </c>
      <c r="DH48" s="46">
        <f t="shared" si="290"/>
        <v>0</v>
      </c>
      <c r="DI48" s="46">
        <f t="shared" si="290"/>
        <v>29429.714398303251</v>
      </c>
      <c r="DJ48" s="46">
        <f t="shared" si="290"/>
        <v>0</v>
      </c>
      <c r="DK48" s="50">
        <f t="shared" si="6"/>
        <v>926.45</v>
      </c>
      <c r="DL48" s="50">
        <f t="shared" si="6"/>
        <v>0</v>
      </c>
      <c r="DM48" s="52">
        <f>DO48+DQ48</f>
        <v>531206.66</v>
      </c>
      <c r="DN48" s="53">
        <f t="shared" ref="DN48:DN49" si="291">IF($CU$5="2021. gada 3 mēneši",V48,IF($CU$5="2021. gada 6 mēneši",V48+AT48,IF($CU$5="2021. gada 9 mēneši",V48+AT48+BR48,IF($CU$5="2021. gada 12 mēneši",V48+AT48+BR48+CP48,"Pārbaudīt"))))</f>
        <v>0</v>
      </c>
      <c r="DO48" s="59">
        <f>IF($CU$5="2021. gada 3 mēneši",W48,IF($CU$5="2021. gada 6 mēneši",W48+AU48,IF($CU$5="2021. gada 9 mēneši",W48+AU48+BS48,IF($CU$5="2021. gada 12 mēneši",W48+AU48+BS48+CQ48,"Pārbaudīt"))))</f>
        <v>531206.66</v>
      </c>
      <c r="DP48" s="60">
        <f>DN48</f>
        <v>0</v>
      </c>
      <c r="DQ48" s="61">
        <f>IF($CU$5="2021. gada 3 mēneši",Y48,IF($CU$5="2021. gada 6 mēneši",Y48+AW48,IF($CU$5="2021. gada 9 mēneši",Y48+AW48+BU48,IF($CU$5="2021. gada 12 mēneši",Y48+AW48+BU48+CS48,"Pārbaudīt"))))</f>
        <v>0</v>
      </c>
      <c r="DR48" s="53">
        <f>DN48-DP48</f>
        <v>0</v>
      </c>
      <c r="DS48" s="55">
        <f>CV48-CU48</f>
        <v>-548.90545342465759</v>
      </c>
      <c r="DT48" s="62">
        <f t="shared" si="4"/>
        <v>0</v>
      </c>
      <c r="DU48" s="43"/>
      <c r="DV48" s="104"/>
      <c r="DW48" s="55"/>
      <c r="DX48" s="42"/>
      <c r="DY48" s="43"/>
      <c r="DZ48" s="104"/>
      <c r="EA48" s="55"/>
      <c r="EB48" s="42"/>
      <c r="EC48" s="43"/>
      <c r="ED48" s="104"/>
      <c r="EE48" s="55"/>
      <c r="EF48" s="42"/>
      <c r="EG48" s="43"/>
      <c r="EH48" s="104"/>
      <c r="EI48" s="52">
        <f>DN48-DM48</f>
        <v>-531206.66</v>
      </c>
      <c r="EJ48" s="53">
        <f t="shared" si="233"/>
        <v>0</v>
      </c>
      <c r="EK48" s="54">
        <f>DP48-DO48</f>
        <v>-531206.66</v>
      </c>
      <c r="EL48" s="101">
        <f t="shared" si="233"/>
        <v>0</v>
      </c>
      <c r="EM48" s="52">
        <f>DR48-DQ48</f>
        <v>0</v>
      </c>
      <c r="EN48" s="63">
        <f t="shared" si="233"/>
        <v>0</v>
      </c>
    </row>
    <row r="49" spans="1:144" x14ac:dyDescent="0.3">
      <c r="A49" s="267"/>
      <c r="B49" s="41" t="s">
        <v>34</v>
      </c>
      <c r="C49" s="42">
        <v>141.43</v>
      </c>
      <c r="D49" s="42"/>
      <c r="E49" s="43">
        <f t="shared" ref="E49" si="292">IFERROR((C49/$C$68*100),"")</f>
        <v>6.5476851851851858</v>
      </c>
      <c r="F49" s="43">
        <f t="shared" ref="F49" si="293">IFERROR(D49/$D$68*100,0)</f>
        <v>0</v>
      </c>
      <c r="G49" s="44">
        <v>88658.439278125734</v>
      </c>
      <c r="H49" s="45"/>
      <c r="I49" s="47">
        <v>81940.88991477048</v>
      </c>
      <c r="J49" s="68"/>
      <c r="K49" s="48">
        <v>88658.439278125734</v>
      </c>
      <c r="L49" s="45"/>
      <c r="M49" s="47">
        <v>81940.88991477048</v>
      </c>
      <c r="N49" s="68"/>
      <c r="O49" s="48">
        <v>0</v>
      </c>
      <c r="P49" s="49"/>
      <c r="Q49" s="50">
        <v>0</v>
      </c>
      <c r="R49" s="51"/>
      <c r="S49" s="50">
        <v>626.87</v>
      </c>
      <c r="T49" s="50">
        <v>0</v>
      </c>
      <c r="U49" s="52">
        <v>67179.09</v>
      </c>
      <c r="V49" s="53"/>
      <c r="W49" s="54">
        <v>67179.09</v>
      </c>
      <c r="X49" s="106"/>
      <c r="Y49" s="52">
        <v>0</v>
      </c>
      <c r="Z49" s="102"/>
      <c r="AA49" s="55">
        <v>145.9444</v>
      </c>
      <c r="AB49" s="42"/>
      <c r="AC49" s="43">
        <f t="shared" ref="AC49" si="294">IFERROR((AA49/$AA$68*100),"")</f>
        <v>6.682436815353042</v>
      </c>
      <c r="AD49" s="43">
        <f t="shared" ref="AD49" si="295">IFERROR(AB49/$AB$68*100,0)</f>
        <v>0</v>
      </c>
      <c r="AE49" s="44">
        <v>103155.72156955981</v>
      </c>
      <c r="AF49" s="49"/>
      <c r="AG49" s="47">
        <v>73418.481160970492</v>
      </c>
      <c r="AH49" s="51"/>
      <c r="AI49" s="48">
        <v>103155.72156955981</v>
      </c>
      <c r="AJ49" s="45"/>
      <c r="AK49" s="47">
        <v>73418.481160970492</v>
      </c>
      <c r="AL49" s="68"/>
      <c r="AM49" s="57">
        <v>0</v>
      </c>
      <c r="AN49" s="49"/>
      <c r="AO49" s="56">
        <v>0</v>
      </c>
      <c r="AP49" s="58"/>
      <c r="AQ49" s="50">
        <v>706.82</v>
      </c>
      <c r="AR49" s="50">
        <v>0</v>
      </c>
      <c r="AS49" s="52">
        <v>84824.89</v>
      </c>
      <c r="AT49" s="53"/>
      <c r="AU49" s="54">
        <v>84824.89</v>
      </c>
      <c r="AV49" s="106"/>
      <c r="AW49" s="52">
        <v>0</v>
      </c>
      <c r="AX49" s="102"/>
      <c r="AY49" s="55">
        <f>'[1]Pielikums nr.1'!AY60</f>
        <v>126.02739726027397</v>
      </c>
      <c r="AZ49" s="42"/>
      <c r="BA49" s="43">
        <f t="shared" ref="BA49" si="296">IFERROR((AY49/$AY$68*100),"")</f>
        <v>5.7077520516938689</v>
      </c>
      <c r="BB49" s="107"/>
      <c r="BC49" s="44">
        <v>191946.29740000001</v>
      </c>
      <c r="BD49" s="49"/>
      <c r="BE49" s="47">
        <v>141138.10999999999</v>
      </c>
      <c r="BF49" s="51"/>
      <c r="BG49" s="48">
        <v>191946.29740000001</v>
      </c>
      <c r="BH49" s="45"/>
      <c r="BI49" s="47">
        <v>141138.10999999999</v>
      </c>
      <c r="BJ49" s="68">
        <v>0</v>
      </c>
      <c r="BK49" s="57">
        <v>0</v>
      </c>
      <c r="BL49" s="49"/>
      <c r="BM49" s="50">
        <v>0</v>
      </c>
      <c r="BN49" s="58"/>
      <c r="BO49" s="50">
        <v>1523.05</v>
      </c>
      <c r="BP49" s="50"/>
      <c r="BQ49" s="52">
        <v>195641.18</v>
      </c>
      <c r="BR49" s="53">
        <v>0</v>
      </c>
      <c r="BS49" s="54">
        <v>195641.18</v>
      </c>
      <c r="BT49" s="106">
        <v>0</v>
      </c>
      <c r="BU49" s="52">
        <v>0</v>
      </c>
      <c r="BV49" s="102">
        <v>0</v>
      </c>
      <c r="BW49" s="55">
        <v>126.02739726027397</v>
      </c>
      <c r="BX49" s="42"/>
      <c r="BY49" s="43">
        <v>5.7077735936741245</v>
      </c>
      <c r="BZ49" s="107"/>
      <c r="CA49" s="44">
        <v>91857.336900000009</v>
      </c>
      <c r="CB49" s="49"/>
      <c r="CC49" s="47">
        <v>67542.7</v>
      </c>
      <c r="CD49" s="51"/>
      <c r="CE49" s="48">
        <v>91857.336900000009</v>
      </c>
      <c r="CF49" s="45"/>
      <c r="CG49" s="47">
        <v>67542.7</v>
      </c>
      <c r="CH49" s="68"/>
      <c r="CI49" s="57">
        <v>0</v>
      </c>
      <c r="CJ49" s="49"/>
      <c r="CK49" s="50">
        <v>0</v>
      </c>
      <c r="CL49" s="58"/>
      <c r="CM49" s="50">
        <v>728.87</v>
      </c>
      <c r="CN49" s="50"/>
      <c r="CO49" s="52">
        <v>98771.33</v>
      </c>
      <c r="CP49" s="53">
        <v>0</v>
      </c>
      <c r="CQ49" s="54">
        <v>98771.33</v>
      </c>
      <c r="CR49" s="106">
        <v>0</v>
      </c>
      <c r="CS49" s="52">
        <v>0</v>
      </c>
      <c r="CT49" s="102">
        <v>0</v>
      </c>
      <c r="CU49" s="55">
        <f>IF($CU$5="2021. gada 3 mēneši",C49,IF($CU$5="2021. gada 6 mēneši",C49+AA49,IF($CU$5="2021. gada 9 mēneši",C49+AA49+AY49,IF($CU$5="2021. gada 12 mēneši",C49+AA49+AY49+BW49,"Pārbaudīt"))))</f>
        <v>539.42919452054798</v>
      </c>
      <c r="CV49" s="42">
        <f>IF($CU$5="2021. gada 3 mēneši",D49,IF($CU$5="2021. gada 6 mēneši",D49+AB49,IF($CU$5="2021. gada 9 mēneši",D49+AB49+AZ49,IF($CU$5="2021. gada 12 mēneši",D49+AB49+AZ49+BX49,"Pārbaudīt"))))</f>
        <v>0</v>
      </c>
      <c r="CW49" s="43">
        <f t="shared" ref="CW49" si="297">IFERROR((CU49/$CU$68*100),"")</f>
        <v>6.1578678726861273</v>
      </c>
      <c r="CX49" s="43">
        <f t="shared" ref="CX49" si="298">IFERROR(CV49/$CV$68*100,0)</f>
        <v>0</v>
      </c>
      <c r="CY49" s="44">
        <f t="shared" si="290"/>
        <v>475617.79514768557</v>
      </c>
      <c r="CZ49" s="47">
        <f t="shared" si="290"/>
        <v>0</v>
      </c>
      <c r="DA49" s="47">
        <f t="shared" si="290"/>
        <v>364040.18107574095</v>
      </c>
      <c r="DB49" s="47">
        <f t="shared" si="290"/>
        <v>0</v>
      </c>
      <c r="DC49" s="47">
        <f t="shared" si="290"/>
        <v>475617.79514768557</v>
      </c>
      <c r="DD49" s="47">
        <f t="shared" si="290"/>
        <v>0</v>
      </c>
      <c r="DE49" s="47">
        <f t="shared" si="290"/>
        <v>364040.18107574095</v>
      </c>
      <c r="DF49" s="47">
        <f t="shared" si="290"/>
        <v>0</v>
      </c>
      <c r="DG49" s="47">
        <f t="shared" si="290"/>
        <v>0</v>
      </c>
      <c r="DH49" s="47">
        <f t="shared" si="290"/>
        <v>0</v>
      </c>
      <c r="DI49" s="47">
        <f t="shared" si="290"/>
        <v>0</v>
      </c>
      <c r="DJ49" s="47">
        <f t="shared" si="290"/>
        <v>0</v>
      </c>
      <c r="DK49" s="50">
        <f t="shared" si="6"/>
        <v>881.71</v>
      </c>
      <c r="DL49" s="50">
        <f t="shared" si="6"/>
        <v>0</v>
      </c>
      <c r="DM49" s="52">
        <f>DO49+DQ49</f>
        <v>446416.49</v>
      </c>
      <c r="DN49" s="53">
        <f t="shared" si="291"/>
        <v>0</v>
      </c>
      <c r="DO49" s="59">
        <f>IF($CU$5="2021. gada 3 mēneši",W49,IF($CU$5="2021. gada 6 mēneši",W49+AU49,IF($CU$5="2021. gada 9 mēneši",W49+AU49+BS49,IF($CU$5="2021. gada 12 mēneši",W49+AU49+BS49+CQ49,"Pārbaudīt"))))</f>
        <v>446416.49</v>
      </c>
      <c r="DP49" s="60">
        <f>DN49</f>
        <v>0</v>
      </c>
      <c r="DQ49" s="61">
        <f>IF($CU$5="2021. gada 3 mēneši",Y49,IF($CU$5="2021. gada 6 mēneši",Y49+AW49,IF($CU$5="2021. gada 9 mēneši",Y49+AW49+BU49,IF($CU$5="2021. gada 12 mēneši",Y49+AW49+BU49+CS49,"Pārbaudīt"))))</f>
        <v>0</v>
      </c>
      <c r="DR49" s="53">
        <f>DN49-DP49</f>
        <v>0</v>
      </c>
      <c r="DS49" s="55">
        <f>CV49-CU49</f>
        <v>-539.42919452054798</v>
      </c>
      <c r="DT49" s="62">
        <f t="shared" si="4"/>
        <v>0</v>
      </c>
      <c r="DU49" s="43"/>
      <c r="DV49" s="107"/>
      <c r="DW49" s="55"/>
      <c r="DX49" s="42"/>
      <c r="DY49" s="43"/>
      <c r="DZ49" s="107"/>
      <c r="EA49" s="55"/>
      <c r="EB49" s="42"/>
      <c r="EC49" s="43"/>
      <c r="ED49" s="107"/>
      <c r="EE49" s="55"/>
      <c r="EF49" s="42"/>
      <c r="EG49" s="43"/>
      <c r="EH49" s="107"/>
      <c r="EI49" s="52">
        <f>DN49-DM49</f>
        <v>-446416.49</v>
      </c>
      <c r="EJ49" s="53">
        <f t="shared" si="233"/>
        <v>0</v>
      </c>
      <c r="EK49" s="54">
        <f>DP49-DO49</f>
        <v>-446416.49</v>
      </c>
      <c r="EL49" s="106">
        <f t="shared" si="233"/>
        <v>0</v>
      </c>
      <c r="EM49" s="52">
        <f>DR49-DQ49</f>
        <v>0</v>
      </c>
      <c r="EN49" s="63">
        <f t="shared" si="233"/>
        <v>0</v>
      </c>
    </row>
    <row r="50" spans="1:144" x14ac:dyDescent="0.3">
      <c r="A50" s="267"/>
      <c r="B50" s="22" t="s">
        <v>50</v>
      </c>
      <c r="C50" s="23">
        <v>2042.8700000000001</v>
      </c>
      <c r="D50" s="24"/>
      <c r="E50" s="25">
        <f t="shared" ref="E50:F50" si="299">SUM(E51:E52)</f>
        <v>94.577314814814827</v>
      </c>
      <c r="F50" s="25">
        <f t="shared" si="299"/>
        <v>0</v>
      </c>
      <c r="G50" s="26">
        <v>91851.06</v>
      </c>
      <c r="H50" s="27"/>
      <c r="I50" s="28">
        <v>84861.670000000013</v>
      </c>
      <c r="J50" s="28"/>
      <c r="K50" s="29">
        <v>91851.06</v>
      </c>
      <c r="L50" s="27"/>
      <c r="M50" s="28">
        <v>84861.670000000013</v>
      </c>
      <c r="N50" s="28"/>
      <c r="O50" s="29">
        <v>0</v>
      </c>
      <c r="P50" s="27"/>
      <c r="Q50" s="28">
        <v>0</v>
      </c>
      <c r="R50" s="64"/>
      <c r="S50" s="28">
        <v>44.96</v>
      </c>
      <c r="T50" s="28">
        <v>0</v>
      </c>
      <c r="U50" s="108">
        <v>91851.06</v>
      </c>
      <c r="V50" s="109"/>
      <c r="W50" s="110">
        <v>91851.06</v>
      </c>
      <c r="X50" s="111"/>
      <c r="Y50" s="108">
        <v>0</v>
      </c>
      <c r="Z50" s="112"/>
      <c r="AA50" s="23">
        <v>2132.9362000000001</v>
      </c>
      <c r="AB50" s="24"/>
      <c r="AC50" s="25">
        <f t="shared" ref="AC50:AD50" si="300">SUM(AC51:AC52)</f>
        <v>97.661921400964758</v>
      </c>
      <c r="AD50" s="25">
        <f t="shared" si="300"/>
        <v>0</v>
      </c>
      <c r="AE50" s="26">
        <v>113910.75</v>
      </c>
      <c r="AF50" s="27"/>
      <c r="AG50" s="28">
        <v>81084.42</v>
      </c>
      <c r="AH50" s="28"/>
      <c r="AI50" s="29">
        <v>113910.75</v>
      </c>
      <c r="AJ50" s="27"/>
      <c r="AK50" s="28">
        <v>81084.42</v>
      </c>
      <c r="AL50" s="28"/>
      <c r="AM50" s="29">
        <v>0</v>
      </c>
      <c r="AN50" s="27"/>
      <c r="AO50" s="28">
        <v>0</v>
      </c>
      <c r="AP50" s="65"/>
      <c r="AQ50" s="28">
        <v>53.41</v>
      </c>
      <c r="AR50" s="28">
        <v>0</v>
      </c>
      <c r="AS50" s="108">
        <v>113910.75</v>
      </c>
      <c r="AT50" s="109"/>
      <c r="AU50" s="110">
        <v>113910.75</v>
      </c>
      <c r="AV50" s="111"/>
      <c r="AW50" s="108">
        <v>0</v>
      </c>
      <c r="AX50" s="112"/>
      <c r="AY50" s="23">
        <f>SUM(AY51:AY52)</f>
        <v>2237.59</v>
      </c>
      <c r="AZ50" s="24"/>
      <c r="BA50" s="25">
        <f t="shared" ref="BA50" si="301">SUM(BA51:BA52)</f>
        <v>101.34007883209966</v>
      </c>
      <c r="BB50" s="113"/>
      <c r="BC50" s="26">
        <v>108836.25</v>
      </c>
      <c r="BD50" s="27"/>
      <c r="BE50" s="28">
        <v>80027.290000000008</v>
      </c>
      <c r="BF50" s="28"/>
      <c r="BG50" s="29">
        <v>108836.25</v>
      </c>
      <c r="BH50" s="27"/>
      <c r="BI50" s="28">
        <v>80027.290000000008</v>
      </c>
      <c r="BJ50" s="28">
        <v>0</v>
      </c>
      <c r="BK50" s="29">
        <v>0</v>
      </c>
      <c r="BL50" s="27"/>
      <c r="BM50" s="28">
        <v>0</v>
      </c>
      <c r="BN50" s="65"/>
      <c r="BO50" s="28">
        <v>48.64</v>
      </c>
      <c r="BP50" s="28"/>
      <c r="BQ50" s="108">
        <v>108836.25</v>
      </c>
      <c r="BR50" s="109">
        <v>0</v>
      </c>
      <c r="BS50" s="110">
        <v>108836.25</v>
      </c>
      <c r="BT50" s="111">
        <v>0</v>
      </c>
      <c r="BU50" s="108">
        <v>0</v>
      </c>
      <c r="BV50" s="112">
        <v>0</v>
      </c>
      <c r="BW50" s="23">
        <v>2148.54</v>
      </c>
      <c r="BX50" s="24"/>
      <c r="BY50" s="25">
        <v>97.307247709699368</v>
      </c>
      <c r="BZ50" s="113"/>
      <c r="CA50" s="26">
        <v>133797.16</v>
      </c>
      <c r="CB50" s="27"/>
      <c r="CC50" s="28">
        <v>98381.05</v>
      </c>
      <c r="CD50" s="28"/>
      <c r="CE50" s="29">
        <v>133797.16</v>
      </c>
      <c r="CF50" s="27"/>
      <c r="CG50" s="28">
        <v>98381.05</v>
      </c>
      <c r="CH50" s="28"/>
      <c r="CI50" s="29">
        <v>0</v>
      </c>
      <c r="CJ50" s="27"/>
      <c r="CK50" s="28">
        <v>0</v>
      </c>
      <c r="CL50" s="65"/>
      <c r="CM50" s="28">
        <v>62.27</v>
      </c>
      <c r="CN50" s="28"/>
      <c r="CO50" s="108">
        <v>133797.16</v>
      </c>
      <c r="CP50" s="109">
        <v>0</v>
      </c>
      <c r="CQ50" s="110">
        <v>133797.16</v>
      </c>
      <c r="CR50" s="111">
        <v>0</v>
      </c>
      <c r="CS50" s="108">
        <v>0</v>
      </c>
      <c r="CT50" s="112">
        <v>0</v>
      </c>
      <c r="CU50" s="23">
        <f>SUM(CU51:CU52)</f>
        <v>8561.9362000000001</v>
      </c>
      <c r="CV50" s="24">
        <f>SUM(CV51:CV52)</f>
        <v>0</v>
      </c>
      <c r="CW50" s="25">
        <f t="shared" ref="CW50:CX50" si="302">SUM(CW51:CW52)</f>
        <v>97.7390286915697</v>
      </c>
      <c r="CX50" s="25">
        <f t="shared" si="302"/>
        <v>0</v>
      </c>
      <c r="CY50" s="26">
        <f>SUM(CY51:CY52)</f>
        <v>448395.22</v>
      </c>
      <c r="CZ50" s="28">
        <f>H66+AF48+BD48+CB48</f>
        <v>0</v>
      </c>
      <c r="DA50" s="28">
        <f t="shared" ref="DA50" si="303">SUM(DA51:DA52)</f>
        <v>344354.43000000005</v>
      </c>
      <c r="DB50" s="28">
        <f>J66+AH48+BF48+CD48</f>
        <v>0</v>
      </c>
      <c r="DC50" s="28">
        <f>SUM(DC51:DC52)</f>
        <v>448395.22</v>
      </c>
      <c r="DD50" s="28">
        <f>L66+AJ48+BH48+CF48</f>
        <v>0</v>
      </c>
      <c r="DE50" s="28">
        <f>SUM(DE51:DE52)</f>
        <v>344354.43000000005</v>
      </c>
      <c r="DF50" s="28">
        <f>N66+AL48+BJ48+CH48</f>
        <v>0</v>
      </c>
      <c r="DG50" s="28">
        <f>SUM(DG51:DG52)</f>
        <v>0</v>
      </c>
      <c r="DH50" s="28">
        <f>P66+AN48+BL48+CJ48</f>
        <v>0</v>
      </c>
      <c r="DI50" s="28">
        <f>SUM(DI51:DI52)</f>
        <v>0</v>
      </c>
      <c r="DJ50" s="28">
        <f>R66+AP48+BN48+CL48</f>
        <v>0</v>
      </c>
      <c r="DK50" s="28">
        <f t="shared" si="6"/>
        <v>52.37</v>
      </c>
      <c r="DL50" s="28">
        <f t="shared" si="6"/>
        <v>0</v>
      </c>
      <c r="DM50" s="108">
        <f t="shared" ref="DM50:DR50" si="304">SUM(DM51:DM52)</f>
        <v>448395.22</v>
      </c>
      <c r="DN50" s="109">
        <f t="shared" si="304"/>
        <v>0</v>
      </c>
      <c r="DO50" s="110">
        <f t="shared" si="304"/>
        <v>448395.22</v>
      </c>
      <c r="DP50" s="112">
        <f t="shared" si="304"/>
        <v>0</v>
      </c>
      <c r="DQ50" s="110">
        <f t="shared" si="304"/>
        <v>0</v>
      </c>
      <c r="DR50" s="112">
        <f t="shared" si="304"/>
        <v>0</v>
      </c>
      <c r="DS50" s="23">
        <f>SUM(DS51:DS52)</f>
        <v>-8561.9362000000001</v>
      </c>
      <c r="DT50" s="66">
        <f t="shared" si="4"/>
        <v>0</v>
      </c>
      <c r="DU50" s="25"/>
      <c r="DV50" s="113"/>
      <c r="DW50" s="23"/>
      <c r="DX50" s="24"/>
      <c r="DY50" s="25"/>
      <c r="DZ50" s="113"/>
      <c r="EA50" s="23"/>
      <c r="EB50" s="24"/>
      <c r="EC50" s="25"/>
      <c r="ED50" s="113"/>
      <c r="EE50" s="23"/>
      <c r="EF50" s="24"/>
      <c r="EG50" s="25"/>
      <c r="EH50" s="113"/>
      <c r="EI50" s="114">
        <f>SUM(EI51:EI52)</f>
        <v>-448395.22</v>
      </c>
      <c r="EJ50" s="115">
        <f t="shared" si="233"/>
        <v>0</v>
      </c>
      <c r="EK50" s="115">
        <f>SUM(EK51:EK52)</f>
        <v>-448395.22</v>
      </c>
      <c r="EL50" s="116">
        <f t="shared" si="233"/>
        <v>0</v>
      </c>
      <c r="EM50" s="114">
        <f>SUM(EM51:EM52)</f>
        <v>0</v>
      </c>
      <c r="EN50" s="117">
        <f t="shared" si="233"/>
        <v>0</v>
      </c>
    </row>
    <row r="51" spans="1:144" x14ac:dyDescent="0.3">
      <c r="A51" s="267"/>
      <c r="B51" s="41" t="s">
        <v>33</v>
      </c>
      <c r="C51" s="42">
        <v>644.26</v>
      </c>
      <c r="D51" s="42"/>
      <c r="E51" s="43">
        <f t="shared" ref="E51" si="305">IFERROR((C51/$C$67*100),"")</f>
        <v>29.826851851851849</v>
      </c>
      <c r="F51" s="43">
        <f t="shared" ref="F51" si="306">IFERROR(D51/$D$67*100,0)</f>
        <v>0</v>
      </c>
      <c r="G51" s="44">
        <v>40403.78</v>
      </c>
      <c r="H51" s="45"/>
      <c r="I51" s="46">
        <v>37329.26</v>
      </c>
      <c r="J51" s="68"/>
      <c r="K51" s="48">
        <v>40403.78</v>
      </c>
      <c r="L51" s="45"/>
      <c r="M51" s="47">
        <v>37329.26</v>
      </c>
      <c r="N51" s="68"/>
      <c r="O51" s="48">
        <v>0</v>
      </c>
      <c r="P51" s="49"/>
      <c r="Q51" s="50">
        <v>0</v>
      </c>
      <c r="R51" s="51"/>
      <c r="S51" s="50">
        <v>62.71</v>
      </c>
      <c r="T51" s="50">
        <v>0</v>
      </c>
      <c r="U51" s="118">
        <v>40403.780000000006</v>
      </c>
      <c r="V51" s="119"/>
      <c r="W51" s="120">
        <v>40403.780000000006</v>
      </c>
      <c r="X51" s="121"/>
      <c r="Y51" s="114">
        <v>0</v>
      </c>
      <c r="Z51" s="119"/>
      <c r="AA51" s="55">
        <v>707.55430000000001</v>
      </c>
      <c r="AB51" s="42"/>
      <c r="AC51" s="43">
        <f t="shared" ref="AC51" si="307">IFERROR((AA51/$AA$67*100),"")</f>
        <v>32.397173425037842</v>
      </c>
      <c r="AD51" s="43">
        <f t="shared" ref="AD51" si="308">IFERROR(AB51/$AB$67*100,0)</f>
        <v>0</v>
      </c>
      <c r="AE51" s="44">
        <v>53999.060000000012</v>
      </c>
      <c r="AF51" s="49"/>
      <c r="AG51" s="46">
        <v>38437.83</v>
      </c>
      <c r="AH51" s="51"/>
      <c r="AI51" s="48">
        <v>53999.060000000012</v>
      </c>
      <c r="AJ51" s="45"/>
      <c r="AK51" s="47">
        <v>38437.83</v>
      </c>
      <c r="AL51" s="68"/>
      <c r="AM51" s="57">
        <v>0</v>
      </c>
      <c r="AN51" s="49"/>
      <c r="AO51" s="56">
        <v>0</v>
      </c>
      <c r="AP51" s="58"/>
      <c r="AQ51" s="50">
        <v>76.319999999999993</v>
      </c>
      <c r="AR51" s="50">
        <v>0</v>
      </c>
      <c r="AS51" s="118">
        <v>53999.060000000005</v>
      </c>
      <c r="AT51" s="115"/>
      <c r="AU51" s="120">
        <v>53999.060000000005</v>
      </c>
      <c r="AV51" s="116"/>
      <c r="AW51" s="114">
        <v>0</v>
      </c>
      <c r="AX51" s="115"/>
      <c r="AY51" s="55">
        <f>'[1]Pielikums nr.1'!AY62</f>
        <v>859.99</v>
      </c>
      <c r="AZ51" s="42"/>
      <c r="BA51" s="43">
        <f t="shared" ref="BA51" si="309">IFERROR((AY51/$AY$67*100),"")</f>
        <v>38.948889318166671</v>
      </c>
      <c r="BB51" s="107"/>
      <c r="BC51" s="44">
        <v>41070.410000000003</v>
      </c>
      <c r="BD51" s="49"/>
      <c r="BE51" s="46">
        <v>30199.07</v>
      </c>
      <c r="BF51" s="51"/>
      <c r="BG51" s="48">
        <v>41070.410000000003</v>
      </c>
      <c r="BH51" s="45"/>
      <c r="BI51" s="47">
        <v>30199.07</v>
      </c>
      <c r="BJ51" s="68">
        <v>0</v>
      </c>
      <c r="BK51" s="57">
        <v>0</v>
      </c>
      <c r="BL51" s="49"/>
      <c r="BM51" s="50">
        <v>0</v>
      </c>
      <c r="BN51" s="58"/>
      <c r="BO51" s="50">
        <v>47.76</v>
      </c>
      <c r="BP51" s="50"/>
      <c r="BQ51" s="118">
        <v>41070.410000000003</v>
      </c>
      <c r="BR51" s="115">
        <v>0</v>
      </c>
      <c r="BS51" s="120">
        <v>41070.410000000003</v>
      </c>
      <c r="BT51" s="116">
        <v>0</v>
      </c>
      <c r="BU51" s="114">
        <v>0</v>
      </c>
      <c r="BV51" s="115">
        <v>0</v>
      </c>
      <c r="BW51" s="55">
        <v>575.71</v>
      </c>
      <c r="BX51" s="42"/>
      <c r="BY51" s="43">
        <v>26.073867218644097</v>
      </c>
      <c r="BZ51" s="107"/>
      <c r="CA51" s="44">
        <v>50489.65</v>
      </c>
      <c r="CB51" s="49"/>
      <c r="CC51" s="46">
        <v>37125.040000000001</v>
      </c>
      <c r="CD51" s="51"/>
      <c r="CE51" s="48">
        <v>50489.65</v>
      </c>
      <c r="CF51" s="45"/>
      <c r="CG51" s="47">
        <v>37125.040000000001</v>
      </c>
      <c r="CH51" s="68"/>
      <c r="CI51" s="57">
        <v>0</v>
      </c>
      <c r="CJ51" s="49"/>
      <c r="CK51" s="50">
        <v>0</v>
      </c>
      <c r="CL51" s="58"/>
      <c r="CM51" s="50">
        <v>87.7</v>
      </c>
      <c r="CN51" s="50"/>
      <c r="CO51" s="118">
        <v>50489.65</v>
      </c>
      <c r="CP51" s="115">
        <v>0</v>
      </c>
      <c r="CQ51" s="120">
        <v>50489.65</v>
      </c>
      <c r="CR51" s="116">
        <v>0</v>
      </c>
      <c r="CS51" s="114">
        <v>0</v>
      </c>
      <c r="CT51" s="115">
        <v>0</v>
      </c>
      <c r="CU51" s="55">
        <f>IF($CU$5="2021. gada 3 mēneši",C51,IF($CU$5="2021. gada 6 mēneši",C51+AA51,IF($CU$5="2021. gada 9 mēneši",C51+AA51+AY51,IF($CU$5="2021. gada 12 mēneši",C51+AA51+AY51+BW51,"Pārbaudīt"))))</f>
        <v>2787.5142999999998</v>
      </c>
      <c r="CV51" s="42">
        <f>IF($CU$5="2021. gada 3 mēneši",D51,IF($CU$5="2021. gada 6 mēneši",D51+AB51,IF($CU$5="2021. gada 9 mēneši",D51+AB51+AZ51,IF($CU$5="2021. gada 12 mēneši",D51+AB51+AZ51+BX51,"Pārbaudīt"))))</f>
        <v>0</v>
      </c>
      <c r="CW51" s="43">
        <f t="shared" ref="CW51" si="310">IFERROR((CU51/$CU$67*100),"")</f>
        <v>31.820966668712856</v>
      </c>
      <c r="CX51" s="43">
        <f t="shared" ref="CX51" si="311">IFERROR(CV51/$CV$67*100,0)</f>
        <v>0</v>
      </c>
      <c r="CY51" s="44">
        <f t="shared" ref="CY51:DJ52" si="312">IF($CU$5="2021. gada 3 mēneši",G51,IF($CU$5="2021. gada 6 mēneši",G51+AE51,IF($CU$5="2021. gada 9 mēneši",G51+AE51+BC51,IF($CU$5="2021. gada 12 mēneši",G51+AE51+BC51+CA51,"Pārbaudīt"))))</f>
        <v>185962.9</v>
      </c>
      <c r="CZ51" s="46">
        <f t="shared" si="312"/>
        <v>0</v>
      </c>
      <c r="DA51" s="46">
        <f t="shared" si="312"/>
        <v>143091.20000000001</v>
      </c>
      <c r="DB51" s="46">
        <f t="shared" si="312"/>
        <v>0</v>
      </c>
      <c r="DC51" s="46">
        <f t="shared" si="312"/>
        <v>185962.9</v>
      </c>
      <c r="DD51" s="46">
        <f t="shared" si="312"/>
        <v>0</v>
      </c>
      <c r="DE51" s="46">
        <f t="shared" si="312"/>
        <v>143091.20000000001</v>
      </c>
      <c r="DF51" s="46">
        <f t="shared" si="312"/>
        <v>0</v>
      </c>
      <c r="DG51" s="46">
        <f t="shared" si="312"/>
        <v>0</v>
      </c>
      <c r="DH51" s="46">
        <f t="shared" si="312"/>
        <v>0</v>
      </c>
      <c r="DI51" s="46">
        <f t="shared" si="312"/>
        <v>0</v>
      </c>
      <c r="DJ51" s="46">
        <f t="shared" si="312"/>
        <v>0</v>
      </c>
      <c r="DK51" s="50">
        <f t="shared" si="6"/>
        <v>66.709999999999994</v>
      </c>
      <c r="DL51" s="50">
        <f t="shared" si="6"/>
        <v>0</v>
      </c>
      <c r="DM51" s="118">
        <f>DO51+DQ51</f>
        <v>185962.9</v>
      </c>
      <c r="DN51" s="119">
        <f t="shared" ref="DN51:DN52" si="313">IF($CU$5="2021. gada 3 mēneši",V51,IF($CU$5="2021. gada 6 mēneši",V51+AT51,IF($CU$5="2021. gada 9 mēneši",V51+AT51+BR51,IF($CU$5="2021. gada 12 mēneši",V51+AT51+BR51+CP51,"Pārbaudīt"))))</f>
        <v>0</v>
      </c>
      <c r="DO51" s="120">
        <f>IF($CU$5="2021. gada 3 mēneši",W51,IF($CU$5="2021. gada 6 mēneši",W51+AU51,IF($CU$5="2021. gada 9 mēneši",W51+AU51+BS51,IF($CU$5="2021. gada 12 mēneši",W51+AU51+BS51+CQ51,"Pārbaudīt"))))</f>
        <v>185962.9</v>
      </c>
      <c r="DP51" s="60">
        <f>DN51</f>
        <v>0</v>
      </c>
      <c r="DQ51" s="122">
        <f>IF($CU$5="2021. gada 3 mēneši",Y51,IF($CU$5="2021. gada 6 mēneši",Y51+AW51,IF($CU$5="2021. gada 9 mēneši",Y51+AW51+BU51,IF($CU$5="2021. gada 12 mēneši",Y51+AW51+BU51+CS51,"Pārbaudīt"))))</f>
        <v>0</v>
      </c>
      <c r="DR51" s="53">
        <f>DN51-DP51</f>
        <v>0</v>
      </c>
      <c r="DS51" s="55">
        <f>CV51-CU51</f>
        <v>-2787.5142999999998</v>
      </c>
      <c r="DT51" s="62">
        <f t="shared" si="4"/>
        <v>0</v>
      </c>
      <c r="DU51" s="43"/>
      <c r="DV51" s="107"/>
      <c r="DW51" s="55"/>
      <c r="DX51" s="42"/>
      <c r="DY51" s="43"/>
      <c r="DZ51" s="107"/>
      <c r="EA51" s="55"/>
      <c r="EB51" s="42"/>
      <c r="EC51" s="43"/>
      <c r="ED51" s="107"/>
      <c r="EE51" s="55"/>
      <c r="EF51" s="42"/>
      <c r="EG51" s="43"/>
      <c r="EH51" s="107"/>
      <c r="EI51" s="114">
        <f>DN51-DM51</f>
        <v>-185962.9</v>
      </c>
      <c r="EJ51" s="119">
        <f t="shared" si="233"/>
        <v>0</v>
      </c>
      <c r="EK51" s="115">
        <f>DP51-DO51</f>
        <v>-185962.9</v>
      </c>
      <c r="EL51" s="116">
        <f t="shared" si="233"/>
        <v>0</v>
      </c>
      <c r="EM51" s="114">
        <f>DR51-DQ51</f>
        <v>0</v>
      </c>
      <c r="EN51" s="117">
        <f t="shared" si="233"/>
        <v>0</v>
      </c>
    </row>
    <row r="52" spans="1:144" x14ac:dyDescent="0.3">
      <c r="A52" s="267"/>
      <c r="B52" s="41" t="s">
        <v>34</v>
      </c>
      <c r="C52" s="42">
        <v>1398.6100000000001</v>
      </c>
      <c r="D52" s="42"/>
      <c r="E52" s="43">
        <f t="shared" ref="E52" si="314">IFERROR((C52/$C$68*100),"")</f>
        <v>64.75046296296297</v>
      </c>
      <c r="F52" s="43">
        <f t="shared" ref="F52" si="315">IFERROR(D52/$D$68*100,0)</f>
        <v>0</v>
      </c>
      <c r="G52" s="44">
        <v>51447.28</v>
      </c>
      <c r="H52" s="45"/>
      <c r="I52" s="47">
        <v>47532.41</v>
      </c>
      <c r="J52" s="68"/>
      <c r="K52" s="48">
        <v>51447.28</v>
      </c>
      <c r="L52" s="45"/>
      <c r="M52" s="47">
        <v>47532.41</v>
      </c>
      <c r="N52" s="68"/>
      <c r="O52" s="48">
        <v>0</v>
      </c>
      <c r="P52" s="49"/>
      <c r="Q52" s="50">
        <v>0</v>
      </c>
      <c r="R52" s="51"/>
      <c r="S52" s="50">
        <v>36.78</v>
      </c>
      <c r="T52" s="50">
        <v>0</v>
      </c>
      <c r="U52" s="123">
        <v>51447.28</v>
      </c>
      <c r="V52" s="124"/>
      <c r="W52" s="125">
        <v>51447.28</v>
      </c>
      <c r="X52" s="126"/>
      <c r="Y52" s="127">
        <v>0</v>
      </c>
      <c r="Z52" s="124"/>
      <c r="AA52" s="55">
        <v>1425.3819000000001</v>
      </c>
      <c r="AB52" s="42"/>
      <c r="AC52" s="43">
        <f t="shared" ref="AC52" si="316">IFERROR((AA52/$AA$68*100),"")</f>
        <v>65.264747975926923</v>
      </c>
      <c r="AD52" s="43">
        <f t="shared" ref="AD52" si="317">IFERROR(AB52/$AB$68*100,0)</f>
        <v>0</v>
      </c>
      <c r="AE52" s="44">
        <v>59911.689999999995</v>
      </c>
      <c r="AF52" s="49"/>
      <c r="AG52" s="47">
        <v>42646.59</v>
      </c>
      <c r="AH52" s="51"/>
      <c r="AI52" s="48">
        <v>59911.689999999995</v>
      </c>
      <c r="AJ52" s="45"/>
      <c r="AK52" s="47">
        <v>42646.59</v>
      </c>
      <c r="AL52" s="68"/>
      <c r="AM52" s="57">
        <v>0</v>
      </c>
      <c r="AN52" s="49"/>
      <c r="AO52" s="56">
        <v>0</v>
      </c>
      <c r="AP52" s="58"/>
      <c r="AQ52" s="50">
        <v>42.03</v>
      </c>
      <c r="AR52" s="50">
        <v>0</v>
      </c>
      <c r="AS52" s="123">
        <v>59911.69</v>
      </c>
      <c r="AT52" s="109"/>
      <c r="AU52" s="125">
        <v>59911.69</v>
      </c>
      <c r="AV52" s="111"/>
      <c r="AW52" s="127">
        <v>0</v>
      </c>
      <c r="AX52" s="109"/>
      <c r="AY52" s="55">
        <f>'[1]Pielikums nr.1'!AY63</f>
        <v>1377.6</v>
      </c>
      <c r="AZ52" s="42"/>
      <c r="BA52" s="43">
        <f t="shared" ref="BA52" si="318">IFERROR((AY52/$AY$68*100),"")</f>
        <v>62.391189513932986</v>
      </c>
      <c r="BB52" s="107"/>
      <c r="BC52" s="44">
        <v>67765.84</v>
      </c>
      <c r="BD52" s="49"/>
      <c r="BE52" s="47">
        <v>49828.22</v>
      </c>
      <c r="BF52" s="51"/>
      <c r="BG52" s="48">
        <v>67765.84</v>
      </c>
      <c r="BH52" s="45"/>
      <c r="BI52" s="47">
        <v>49828.22</v>
      </c>
      <c r="BJ52" s="68">
        <v>0</v>
      </c>
      <c r="BK52" s="57">
        <v>0</v>
      </c>
      <c r="BL52" s="49"/>
      <c r="BM52" s="50">
        <v>0</v>
      </c>
      <c r="BN52" s="58"/>
      <c r="BO52" s="50">
        <v>49.19</v>
      </c>
      <c r="BP52" s="50"/>
      <c r="BQ52" s="123">
        <v>67765.84</v>
      </c>
      <c r="BR52" s="109">
        <v>0</v>
      </c>
      <c r="BS52" s="125">
        <v>67765.84</v>
      </c>
      <c r="BT52" s="111">
        <v>0</v>
      </c>
      <c r="BU52" s="127">
        <v>0</v>
      </c>
      <c r="BV52" s="109">
        <v>0</v>
      </c>
      <c r="BW52" s="55">
        <v>1572.83</v>
      </c>
      <c r="BX52" s="42"/>
      <c r="BY52" s="43">
        <v>71.233380491055271</v>
      </c>
      <c r="BZ52" s="107"/>
      <c r="CA52" s="44">
        <v>83307.509999999995</v>
      </c>
      <c r="CB52" s="49"/>
      <c r="CC52" s="47">
        <v>61256.01</v>
      </c>
      <c r="CD52" s="51"/>
      <c r="CE52" s="48">
        <v>83307.509999999995</v>
      </c>
      <c r="CF52" s="45"/>
      <c r="CG52" s="47">
        <v>61256.01</v>
      </c>
      <c r="CH52" s="68"/>
      <c r="CI52" s="57">
        <v>0</v>
      </c>
      <c r="CJ52" s="49"/>
      <c r="CK52" s="50">
        <v>0</v>
      </c>
      <c r="CL52" s="58"/>
      <c r="CM52" s="50">
        <v>52.97</v>
      </c>
      <c r="CN52" s="50"/>
      <c r="CO52" s="123">
        <v>83307.509999999995</v>
      </c>
      <c r="CP52" s="109">
        <v>0</v>
      </c>
      <c r="CQ52" s="125">
        <v>83307.509999999995</v>
      </c>
      <c r="CR52" s="111">
        <v>0</v>
      </c>
      <c r="CS52" s="127">
        <v>0</v>
      </c>
      <c r="CT52" s="109">
        <v>0</v>
      </c>
      <c r="CU52" s="55">
        <f>IF($CU$5="2021. gada 3 mēneši",C52,IF($CU$5="2021. gada 6 mēneši",C52+AA52,IF($CU$5="2021. gada 9 mēneši",C52+AA52+AY52,IF($CU$5="2021. gada 12 mēneši",C52+AA52+AY52+BW52,"Pārbaudīt"))))</f>
        <v>5774.4218999999994</v>
      </c>
      <c r="CV52" s="42">
        <f>IF($CU$5="2021. gada 3 mēneši",D52,IF($CU$5="2021. gada 6 mēneši",D52+AB52,IF($CU$5="2021. gada 9 mēneši",D52+AB52+AZ52,IF($CU$5="2021. gada 12 mēneši",D52+AB52+AZ52+BX52,"Pārbaudīt"))))</f>
        <v>0</v>
      </c>
      <c r="CW52" s="43">
        <f t="shared" ref="CW52" si="319">IFERROR((CU52/$CU$68*100),"")</f>
        <v>65.918062022856844</v>
      </c>
      <c r="CX52" s="43">
        <f t="shared" ref="CX52" si="320">IFERROR(CV52/$CV$68*100,0)</f>
        <v>0</v>
      </c>
      <c r="CY52" s="44">
        <f t="shared" si="312"/>
        <v>262432.32</v>
      </c>
      <c r="CZ52" s="47">
        <f t="shared" si="312"/>
        <v>0</v>
      </c>
      <c r="DA52" s="47">
        <f t="shared" si="312"/>
        <v>201263.23</v>
      </c>
      <c r="DB52" s="47">
        <f t="shared" si="312"/>
        <v>0</v>
      </c>
      <c r="DC52" s="47">
        <f t="shared" si="312"/>
        <v>262432.32</v>
      </c>
      <c r="DD52" s="47">
        <f t="shared" si="312"/>
        <v>0</v>
      </c>
      <c r="DE52" s="47">
        <f t="shared" si="312"/>
        <v>201263.23</v>
      </c>
      <c r="DF52" s="47">
        <f t="shared" si="312"/>
        <v>0</v>
      </c>
      <c r="DG52" s="47">
        <f t="shared" si="312"/>
        <v>0</v>
      </c>
      <c r="DH52" s="47">
        <f t="shared" si="312"/>
        <v>0</v>
      </c>
      <c r="DI52" s="47">
        <f t="shared" si="312"/>
        <v>0</v>
      </c>
      <c r="DJ52" s="47">
        <f t="shared" si="312"/>
        <v>0</v>
      </c>
      <c r="DK52" s="50">
        <f t="shared" si="6"/>
        <v>45.45</v>
      </c>
      <c r="DL52" s="50">
        <f t="shared" si="6"/>
        <v>0</v>
      </c>
      <c r="DM52" s="123">
        <f t="shared" ref="DM52" si="321">DO52+DQ52</f>
        <v>262432.32</v>
      </c>
      <c r="DN52" s="124">
        <f t="shared" si="313"/>
        <v>0</v>
      </c>
      <c r="DO52" s="125">
        <f>IF($CU$5="2021. gada 3 mēneši",W52,IF($CU$5="2021. gada 6 mēneši",W52+AU52,IF($CU$5="2021. gada 9 mēneši",W52+AU52+BS52,IF($CU$5="2021. gada 12 mēneši",W52+AU52+BS52+CQ52,"Pārbaudīt"))))</f>
        <v>262432.32</v>
      </c>
      <c r="DP52" s="60">
        <f>DN52</f>
        <v>0</v>
      </c>
      <c r="DQ52" s="110">
        <f>IF($CU$5="2021. gada 3 mēneši",Y52,IF($CU$5="2021. gada 6 mēneši",Y52+AW52,IF($CU$5="2021. gada 9 mēneši",Y52+AW52+BU52,IF($CU$5="2021. gada 12 mēneši",Y52+AW52+BU52+CS52,"Pārbaudīt"))))</f>
        <v>0</v>
      </c>
      <c r="DR52" s="53">
        <f>DN52-DP52</f>
        <v>0</v>
      </c>
      <c r="DS52" s="55">
        <f>CV52-CU52</f>
        <v>-5774.4218999999994</v>
      </c>
      <c r="DT52" s="62">
        <f t="shared" si="4"/>
        <v>0</v>
      </c>
      <c r="DU52" s="43"/>
      <c r="DV52" s="107"/>
      <c r="DW52" s="55"/>
      <c r="DX52" s="42"/>
      <c r="DY52" s="43"/>
      <c r="DZ52" s="107"/>
      <c r="EA52" s="55"/>
      <c r="EB52" s="42"/>
      <c r="EC52" s="43"/>
      <c r="ED52" s="107"/>
      <c r="EE52" s="55"/>
      <c r="EF52" s="42"/>
      <c r="EG52" s="43"/>
      <c r="EH52" s="107"/>
      <c r="EI52" s="127">
        <f>DN52-DM52</f>
        <v>-262432.32</v>
      </c>
      <c r="EJ52" s="124">
        <f t="shared" si="233"/>
        <v>0</v>
      </c>
      <c r="EK52" s="109">
        <f>DP52-DO52</f>
        <v>-262432.32</v>
      </c>
      <c r="EL52" s="111">
        <f t="shared" si="233"/>
        <v>0</v>
      </c>
      <c r="EM52" s="127">
        <f>DR52-DQ52</f>
        <v>0</v>
      </c>
      <c r="EN52" s="112">
        <f t="shared" si="233"/>
        <v>0</v>
      </c>
    </row>
    <row r="53" spans="1:144" x14ac:dyDescent="0.3">
      <c r="A53" s="267"/>
      <c r="B53" s="22" t="s">
        <v>56</v>
      </c>
      <c r="C53" s="23">
        <v>0</v>
      </c>
      <c r="D53" s="24"/>
      <c r="E53" s="25" t="str">
        <f>IFERROR((C53/$C$79*100),"")</f>
        <v/>
      </c>
      <c r="F53" s="113">
        <f t="shared" ref="F53" si="322">SUM(F54:F55)</f>
        <v>0</v>
      </c>
      <c r="G53" s="202"/>
      <c r="H53" s="128"/>
      <c r="I53" s="129"/>
      <c r="J53" s="203"/>
      <c r="K53" s="202"/>
      <c r="L53" s="128"/>
      <c r="M53" s="129"/>
      <c r="N53" s="203"/>
      <c r="O53" s="202"/>
      <c r="P53" s="128"/>
      <c r="Q53" s="129"/>
      <c r="R53" s="203"/>
      <c r="S53" s="129"/>
      <c r="T53" s="204"/>
      <c r="U53" s="202"/>
      <c r="V53" s="128"/>
      <c r="W53" s="129"/>
      <c r="X53" s="203"/>
      <c r="Y53" s="129"/>
      <c r="Z53" s="204"/>
      <c r="AA53" s="23">
        <v>0</v>
      </c>
      <c r="AB53" s="24"/>
      <c r="AC53" s="25">
        <f t="shared" ref="AC53" si="323">SUM(AC54:AC59)</f>
        <v>0</v>
      </c>
      <c r="AD53" s="205">
        <f>SUM(AD54:AD59)</f>
        <v>0</v>
      </c>
      <c r="AE53" s="202"/>
      <c r="AF53" s="128"/>
      <c r="AG53" s="129"/>
      <c r="AH53" s="203"/>
      <c r="AI53" s="202"/>
      <c r="AJ53" s="128"/>
      <c r="AK53" s="129"/>
      <c r="AL53" s="203"/>
      <c r="AM53" s="202"/>
      <c r="AN53" s="128"/>
      <c r="AO53" s="129"/>
      <c r="AP53" s="203"/>
      <c r="AQ53" s="129"/>
      <c r="AR53" s="204"/>
      <c r="AS53" s="202"/>
      <c r="AT53" s="128"/>
      <c r="AU53" s="129"/>
      <c r="AV53" s="203"/>
      <c r="AW53" s="129"/>
      <c r="AX53" s="204"/>
      <c r="AY53" s="23">
        <v>3.03</v>
      </c>
      <c r="AZ53" s="24">
        <v>0</v>
      </c>
      <c r="BA53" s="25">
        <v>6.7981885404022238E-2</v>
      </c>
      <c r="BB53" s="113">
        <v>0</v>
      </c>
      <c r="BC53" s="202"/>
      <c r="BD53" s="128"/>
      <c r="BE53" s="129"/>
      <c r="BF53" s="203"/>
      <c r="BG53" s="202"/>
      <c r="BH53" s="128"/>
      <c r="BI53" s="129"/>
      <c r="BJ53" s="203"/>
      <c r="BK53" s="202"/>
      <c r="BL53" s="128"/>
      <c r="BM53" s="129"/>
      <c r="BN53" s="203"/>
      <c r="BO53" s="129"/>
      <c r="BP53" s="204"/>
      <c r="BQ53" s="202"/>
      <c r="BR53" s="128"/>
      <c r="BS53" s="129"/>
      <c r="BT53" s="203"/>
      <c r="BU53" s="129"/>
      <c r="BV53" s="204"/>
      <c r="BW53" s="23">
        <v>3.03</v>
      </c>
      <c r="BX53" s="24">
        <v>0</v>
      </c>
      <c r="BY53" s="25">
        <v>6.7981885404022238E-2</v>
      </c>
      <c r="BZ53" s="113">
        <v>0</v>
      </c>
      <c r="CA53" s="202"/>
      <c r="CB53" s="128"/>
      <c r="CC53" s="129"/>
      <c r="CD53" s="203"/>
      <c r="CE53" s="202"/>
      <c r="CF53" s="128"/>
      <c r="CG53" s="129"/>
      <c r="CH53" s="203"/>
      <c r="CI53" s="202"/>
      <c r="CJ53" s="128"/>
      <c r="CK53" s="129"/>
      <c r="CL53" s="203"/>
      <c r="CM53" s="129"/>
      <c r="CN53" s="204"/>
      <c r="CO53" s="202"/>
      <c r="CP53" s="128"/>
      <c r="CQ53" s="129"/>
      <c r="CR53" s="203"/>
      <c r="CS53" s="129"/>
      <c r="CT53" s="204"/>
      <c r="CU53" s="23">
        <f>SUM(CU54:CU55)</f>
        <v>6.06</v>
      </c>
      <c r="CV53" s="24">
        <f>SUM(CV54:CV55)</f>
        <v>0</v>
      </c>
      <c r="CW53" s="25">
        <f>SUM(CW54:CW55)</f>
        <v>0</v>
      </c>
      <c r="CX53" s="25">
        <f t="shared" ref="CX53" si="324">SUM(CX54:CX59)</f>
        <v>0</v>
      </c>
      <c r="CY53" s="202"/>
      <c r="CZ53" s="128"/>
      <c r="DA53" s="129"/>
      <c r="DB53" s="203"/>
      <c r="DC53" s="202"/>
      <c r="DD53" s="128"/>
      <c r="DE53" s="129"/>
      <c r="DF53" s="203"/>
      <c r="DG53" s="202"/>
      <c r="DH53" s="128"/>
      <c r="DI53" s="129"/>
      <c r="DJ53" s="203"/>
      <c r="DK53" s="129"/>
      <c r="DL53" s="204"/>
      <c r="DM53" s="202"/>
      <c r="DN53" s="128"/>
      <c r="DO53" s="129"/>
      <c r="DP53" s="203"/>
      <c r="DQ53" s="129"/>
      <c r="DR53" s="204"/>
      <c r="DS53" s="23">
        <f>SUM(DS54:DS55)</f>
        <v>-6.06</v>
      </c>
      <c r="DT53" s="66">
        <f t="shared" si="4"/>
        <v>0</v>
      </c>
      <c r="DU53" s="25"/>
      <c r="DV53" s="113"/>
      <c r="DW53" s="23"/>
      <c r="DX53" s="24"/>
      <c r="DY53" s="25"/>
      <c r="DZ53" s="113"/>
      <c r="EA53" s="23"/>
      <c r="EB53" s="24"/>
      <c r="EC53" s="25"/>
      <c r="ED53" s="113"/>
      <c r="EE53" s="23"/>
      <c r="EF53" s="24"/>
      <c r="EG53" s="25"/>
      <c r="EH53" s="113"/>
      <c r="EI53" s="127">
        <f>SUM(EI54:EI55)</f>
        <v>0</v>
      </c>
      <c r="EJ53" s="109">
        <f t="shared" si="233"/>
        <v>0</v>
      </c>
      <c r="EK53" s="109">
        <f>SUM(EK54:EK55)</f>
        <v>0</v>
      </c>
      <c r="EL53" s="111">
        <f t="shared" si="233"/>
        <v>0</v>
      </c>
      <c r="EM53" s="127">
        <f>SUM(EM54:EM55)</f>
        <v>0</v>
      </c>
      <c r="EN53" s="40">
        <f t="shared" si="233"/>
        <v>0</v>
      </c>
    </row>
    <row r="54" spans="1:144" x14ac:dyDescent="0.3">
      <c r="A54" s="267"/>
      <c r="B54" s="41" t="s">
        <v>33</v>
      </c>
      <c r="C54" s="130">
        <v>0</v>
      </c>
      <c r="E54" s="43" t="str">
        <f>IFERROR((C54/$C$80*100),"")</f>
        <v/>
      </c>
      <c r="F54" s="107">
        <f>IFERROR(D54/$D$80*100,0)</f>
        <v>0</v>
      </c>
      <c r="G54" s="206"/>
      <c r="H54" s="131"/>
      <c r="I54" s="132"/>
      <c r="J54" s="207"/>
      <c r="K54" s="206"/>
      <c r="L54" s="131"/>
      <c r="M54" s="132"/>
      <c r="N54" s="207"/>
      <c r="O54" s="206"/>
      <c r="P54" s="131"/>
      <c r="Q54" s="132"/>
      <c r="R54" s="207"/>
      <c r="S54" s="208"/>
      <c r="T54" s="209"/>
      <c r="U54" s="206"/>
      <c r="V54" s="131"/>
      <c r="W54" s="132"/>
      <c r="X54" s="207"/>
      <c r="Y54" s="208"/>
      <c r="Z54" s="209"/>
      <c r="AA54" s="130">
        <v>0</v>
      </c>
      <c r="AC54" s="43" t="str">
        <f>IFERROR((AA54/$AA$80*100),"")</f>
        <v/>
      </c>
      <c r="AD54" s="210">
        <f>IFERROR(AB54/$AB$80*100,0)</f>
        <v>0</v>
      </c>
      <c r="AE54" s="206"/>
      <c r="AF54" s="131"/>
      <c r="AG54" s="132"/>
      <c r="AH54" s="207"/>
      <c r="AI54" s="206"/>
      <c r="AJ54" s="131"/>
      <c r="AK54" s="132"/>
      <c r="AL54" s="207"/>
      <c r="AM54" s="206"/>
      <c r="AN54" s="131"/>
      <c r="AO54" s="132"/>
      <c r="AP54" s="207"/>
      <c r="AQ54" s="208"/>
      <c r="AR54" s="209"/>
      <c r="AS54" s="206"/>
      <c r="AT54" s="131"/>
      <c r="AU54" s="132"/>
      <c r="AV54" s="207"/>
      <c r="AW54" s="208"/>
      <c r="AX54" s="209"/>
      <c r="AY54" s="130">
        <v>1.5149999999999999</v>
      </c>
      <c r="BA54" s="133">
        <v>3.3990942702011119E-2</v>
      </c>
      <c r="BB54" s="211">
        <v>0</v>
      </c>
      <c r="BC54" s="206"/>
      <c r="BD54" s="131"/>
      <c r="BE54" s="132"/>
      <c r="BF54" s="207"/>
      <c r="BG54" s="206"/>
      <c r="BH54" s="131"/>
      <c r="BI54" s="132"/>
      <c r="BJ54" s="207"/>
      <c r="BK54" s="206"/>
      <c r="BL54" s="131"/>
      <c r="BM54" s="132"/>
      <c r="BN54" s="207"/>
      <c r="BO54" s="208"/>
      <c r="BP54" s="209"/>
      <c r="BQ54" s="206"/>
      <c r="BR54" s="131"/>
      <c r="BS54" s="132"/>
      <c r="BT54" s="207"/>
      <c r="BU54" s="208"/>
      <c r="BV54" s="209"/>
      <c r="BW54" s="130">
        <v>1.5149999999999999</v>
      </c>
      <c r="BY54" s="133">
        <v>3.3990942702011119E-2</v>
      </c>
      <c r="BZ54" s="211">
        <v>0</v>
      </c>
      <c r="CA54" s="206"/>
      <c r="CB54" s="131"/>
      <c r="CC54" s="132"/>
      <c r="CD54" s="207"/>
      <c r="CE54" s="206"/>
      <c r="CF54" s="131"/>
      <c r="CG54" s="132"/>
      <c r="CH54" s="207"/>
      <c r="CI54" s="206"/>
      <c r="CJ54" s="131"/>
      <c r="CK54" s="132"/>
      <c r="CL54" s="207"/>
      <c r="CM54" s="208"/>
      <c r="CN54" s="209"/>
      <c r="CO54" s="206"/>
      <c r="CP54" s="131"/>
      <c r="CQ54" s="132"/>
      <c r="CR54" s="207"/>
      <c r="CS54" s="208"/>
      <c r="CT54" s="209"/>
      <c r="CU54" s="130">
        <f t="shared" ref="CU54:CU55" si="325">IF($CU$5="2021. gada 3 mēneši",C54,IF($CU$5="2021. gada 6 mēneši",C54+AA54,IF($CU$5="2021. gada 9 mēneši",C54+AA54+AY54,IF($CU$5="2021. gada 12 mēneši",C54+AA54+AY54+BW54,"Pārbaudīt"))))</f>
        <v>3.03</v>
      </c>
      <c r="CV54" s="42">
        <f>IF($CU$5="2021. gada 3 mēneši",D54,IF($CU$5="2021. gada 6 mēneši",D54+AB54,IF($CU$5="2021. gada 9 mēneši",D54+AB54+AZ54,IF($CU$5="2021. gada 12 mēneši",D54+AB54+AZ54+BX54,"Pārbaudīt"))))</f>
        <v>0</v>
      </c>
      <c r="CW54" s="43" t="str">
        <f>IFERROR((CU54/$CU$80*100),"")</f>
        <v/>
      </c>
      <c r="CX54" s="43">
        <f>IFERROR(CV54/$CV$80*100,0)</f>
        <v>0</v>
      </c>
      <c r="CY54" s="206"/>
      <c r="CZ54" s="131"/>
      <c r="DA54" s="132"/>
      <c r="DB54" s="207"/>
      <c r="DC54" s="206"/>
      <c r="DD54" s="131"/>
      <c r="DE54" s="132"/>
      <c r="DF54" s="207"/>
      <c r="DG54" s="206"/>
      <c r="DH54" s="131"/>
      <c r="DI54" s="132"/>
      <c r="DJ54" s="207"/>
      <c r="DK54" s="208"/>
      <c r="DL54" s="209"/>
      <c r="DM54" s="206"/>
      <c r="DN54" s="131"/>
      <c r="DO54" s="132"/>
      <c r="DP54" s="207"/>
      <c r="DQ54" s="208"/>
      <c r="DR54" s="209"/>
      <c r="DS54" s="130">
        <f>CV54-CU54</f>
        <v>-3.03</v>
      </c>
      <c r="DT54" s="134">
        <f t="shared" si="4"/>
        <v>0</v>
      </c>
      <c r="DU54" s="133"/>
      <c r="DV54" s="211"/>
      <c r="DW54" s="130"/>
      <c r="DY54" s="133"/>
      <c r="DZ54" s="211"/>
      <c r="EA54" s="130"/>
      <c r="EC54" s="133"/>
      <c r="ED54" s="211"/>
      <c r="EE54" s="130"/>
      <c r="EG54" s="133"/>
      <c r="EH54" s="211"/>
      <c r="EI54" s="114">
        <f>DN54-DM54</f>
        <v>0</v>
      </c>
      <c r="EJ54" s="115">
        <f t="shared" si="233"/>
        <v>0</v>
      </c>
      <c r="EK54" s="115">
        <f>DP54-DO54</f>
        <v>0</v>
      </c>
      <c r="EL54" s="116">
        <f t="shared" si="233"/>
        <v>0</v>
      </c>
      <c r="EM54" s="114">
        <f>DR54-DQ54</f>
        <v>0</v>
      </c>
      <c r="EN54" s="63">
        <f t="shared" si="233"/>
        <v>0</v>
      </c>
    </row>
    <row r="55" spans="1:144" x14ac:dyDescent="0.3">
      <c r="A55" s="267"/>
      <c r="B55" s="41" t="s">
        <v>34</v>
      </c>
      <c r="C55" s="130">
        <v>0</v>
      </c>
      <c r="E55" s="43" t="str">
        <f>IFERROR((C55/$C$81*100),"")</f>
        <v/>
      </c>
      <c r="F55" s="107">
        <f>IFERROR(D55/$D$81*100,0)</f>
        <v>0</v>
      </c>
      <c r="G55" s="206"/>
      <c r="H55" s="131"/>
      <c r="I55" s="132"/>
      <c r="J55" s="135"/>
      <c r="K55" s="206"/>
      <c r="L55" s="131"/>
      <c r="M55" s="132"/>
      <c r="N55" s="135"/>
      <c r="O55" s="206"/>
      <c r="P55" s="131"/>
      <c r="Q55" s="132"/>
      <c r="R55" s="135"/>
      <c r="S55" s="201"/>
      <c r="T55" s="212"/>
      <c r="U55" s="206"/>
      <c r="V55" s="131"/>
      <c r="W55" s="132"/>
      <c r="X55" s="135"/>
      <c r="Y55" s="201"/>
      <c r="Z55" s="212"/>
      <c r="AA55" s="130">
        <v>0</v>
      </c>
      <c r="AC55" s="43" t="str">
        <f>IFERROR((AA55/$AA$81*100),"")</f>
        <v/>
      </c>
      <c r="AD55" s="210">
        <f>IFERROR(AB55/$AB$81*100,0)</f>
        <v>0</v>
      </c>
      <c r="AE55" s="206"/>
      <c r="AF55" s="131"/>
      <c r="AG55" s="132"/>
      <c r="AH55" s="135"/>
      <c r="AI55" s="206"/>
      <c r="AJ55" s="131"/>
      <c r="AK55" s="132"/>
      <c r="AL55" s="135"/>
      <c r="AM55" s="206"/>
      <c r="AN55" s="131"/>
      <c r="AO55" s="132"/>
      <c r="AP55" s="135"/>
      <c r="AQ55" s="201"/>
      <c r="AR55" s="212"/>
      <c r="AS55" s="206"/>
      <c r="AT55" s="131"/>
      <c r="AU55" s="132"/>
      <c r="AV55" s="135"/>
      <c r="AW55" s="201"/>
      <c r="AX55" s="212"/>
      <c r="AY55" s="130">
        <v>1.5149999999999999</v>
      </c>
      <c r="BA55" s="133">
        <v>3.3990942702011119E-2</v>
      </c>
      <c r="BB55" s="107">
        <v>0</v>
      </c>
      <c r="BC55" s="206"/>
      <c r="BD55" s="131"/>
      <c r="BE55" s="132"/>
      <c r="BF55" s="135"/>
      <c r="BG55" s="206"/>
      <c r="BH55" s="131"/>
      <c r="BI55" s="132"/>
      <c r="BJ55" s="135"/>
      <c r="BK55" s="206"/>
      <c r="BL55" s="131"/>
      <c r="BM55" s="132"/>
      <c r="BN55" s="135"/>
      <c r="BO55" s="201"/>
      <c r="BP55" s="212"/>
      <c r="BQ55" s="206"/>
      <c r="BR55" s="131"/>
      <c r="BS55" s="132"/>
      <c r="BT55" s="135"/>
      <c r="BU55" s="201"/>
      <c r="BV55" s="212"/>
      <c r="BW55" s="130">
        <v>1.5149999999999999</v>
      </c>
      <c r="BY55" s="133">
        <v>3.3990942702011119E-2</v>
      </c>
      <c r="BZ55" s="107">
        <v>0</v>
      </c>
      <c r="CA55" s="206"/>
      <c r="CB55" s="131"/>
      <c r="CC55" s="132"/>
      <c r="CD55" s="135"/>
      <c r="CE55" s="206"/>
      <c r="CF55" s="131"/>
      <c r="CG55" s="132"/>
      <c r="CH55" s="135"/>
      <c r="CI55" s="206"/>
      <c r="CJ55" s="131"/>
      <c r="CK55" s="132"/>
      <c r="CL55" s="135"/>
      <c r="CM55" s="201"/>
      <c r="CN55" s="212"/>
      <c r="CO55" s="206"/>
      <c r="CP55" s="131"/>
      <c r="CQ55" s="132"/>
      <c r="CR55" s="135"/>
      <c r="CS55" s="201"/>
      <c r="CT55" s="212"/>
      <c r="CU55" s="130">
        <f t="shared" si="325"/>
        <v>3.03</v>
      </c>
      <c r="CV55" s="42">
        <f>IF($CU$5="2021. gada 3 mēneši",D55,IF($CU$5="2021. gada 6 mēneši",D55+AB55,IF($CU$5="2021. gada 9 mēneši",D55+AB55+AZ55,IF($CU$5="2021. gada 12 mēneši",D55+AB55+AZ55+BX55,"Pārbaudīt"))))</f>
        <v>0</v>
      </c>
      <c r="CW55" s="43" t="str">
        <f>IFERROR((CU55/$CU$81*100),"")</f>
        <v/>
      </c>
      <c r="CX55" s="43">
        <f>IFERROR(CV55/$CV$81*100,0)</f>
        <v>0</v>
      </c>
      <c r="CY55" s="206"/>
      <c r="CZ55" s="131"/>
      <c r="DA55" s="132"/>
      <c r="DB55" s="135"/>
      <c r="DC55" s="206"/>
      <c r="DD55" s="131"/>
      <c r="DE55" s="132"/>
      <c r="DF55" s="135"/>
      <c r="DG55" s="206"/>
      <c r="DH55" s="131"/>
      <c r="DI55" s="132"/>
      <c r="DJ55" s="135"/>
      <c r="DK55" s="201"/>
      <c r="DL55" s="212"/>
      <c r="DM55" s="206"/>
      <c r="DN55" s="131"/>
      <c r="DO55" s="132"/>
      <c r="DP55" s="135"/>
      <c r="DQ55" s="201"/>
      <c r="DR55" s="212"/>
      <c r="DS55" s="130">
        <f>CV55-CU55</f>
        <v>-3.03</v>
      </c>
      <c r="DT55" s="134">
        <f t="shared" si="4"/>
        <v>0</v>
      </c>
      <c r="DU55" s="133"/>
      <c r="DV55" s="107"/>
      <c r="DW55" s="130"/>
      <c r="DY55" s="133"/>
      <c r="DZ55" s="107"/>
      <c r="EA55" s="130"/>
      <c r="EC55" s="133"/>
      <c r="ED55" s="107"/>
      <c r="EE55" s="130"/>
      <c r="EG55" s="133"/>
      <c r="EH55" s="107"/>
      <c r="EI55" s="127">
        <f>DN55-DM55</f>
        <v>0</v>
      </c>
      <c r="EJ55" s="109">
        <f t="shared" si="233"/>
        <v>0</v>
      </c>
      <c r="EK55" s="109">
        <f>DP55-DO55</f>
        <v>0</v>
      </c>
      <c r="EL55" s="111">
        <f t="shared" si="233"/>
        <v>0</v>
      </c>
      <c r="EM55" s="127">
        <f>DR55-DQ55</f>
        <v>0</v>
      </c>
      <c r="EN55" s="63">
        <f t="shared" si="233"/>
        <v>0</v>
      </c>
    </row>
    <row r="56" spans="1:144" x14ac:dyDescent="0.3">
      <c r="A56" s="267"/>
      <c r="B56" s="22" t="s">
        <v>57</v>
      </c>
      <c r="C56" s="23">
        <v>0</v>
      </c>
      <c r="D56" s="24"/>
      <c r="E56" s="25" t="str">
        <f>IFERROR((C56/$C$79*100),"")</f>
        <v/>
      </c>
      <c r="F56" s="113">
        <f t="shared" ref="F56" si="326">SUM(F57:F58)</f>
        <v>0</v>
      </c>
      <c r="G56" s="202"/>
      <c r="H56" s="128"/>
      <c r="I56" s="129"/>
      <c r="J56" s="135"/>
      <c r="K56" s="202"/>
      <c r="L56" s="128"/>
      <c r="M56" s="129"/>
      <c r="N56" s="135"/>
      <c r="O56" s="202"/>
      <c r="P56" s="128"/>
      <c r="Q56" s="129"/>
      <c r="R56" s="135"/>
      <c r="S56" s="201"/>
      <c r="T56" s="212"/>
      <c r="U56" s="202"/>
      <c r="V56" s="128"/>
      <c r="W56" s="129"/>
      <c r="X56" s="135"/>
      <c r="Y56" s="201"/>
      <c r="Z56" s="212"/>
      <c r="AA56" s="23">
        <v>0</v>
      </c>
      <c r="AB56" s="24"/>
      <c r="AC56" s="25" t="str">
        <f>IFERROR((AA56/$C$79*100),"")</f>
        <v/>
      </c>
      <c r="AD56" s="205">
        <f t="shared" ref="AD56" si="327">SUM(AD57:AD58)</f>
        <v>0</v>
      </c>
      <c r="AE56" s="202"/>
      <c r="AF56" s="128"/>
      <c r="AG56" s="129"/>
      <c r="AH56" s="135"/>
      <c r="AI56" s="202"/>
      <c r="AJ56" s="128"/>
      <c r="AK56" s="129"/>
      <c r="AL56" s="135"/>
      <c r="AM56" s="202"/>
      <c r="AN56" s="128"/>
      <c r="AO56" s="129"/>
      <c r="AP56" s="135"/>
      <c r="AQ56" s="201"/>
      <c r="AR56" s="212"/>
      <c r="AS56" s="202"/>
      <c r="AT56" s="128"/>
      <c r="AU56" s="129"/>
      <c r="AV56" s="135"/>
      <c r="AW56" s="201"/>
      <c r="AX56" s="212"/>
      <c r="AY56" s="23">
        <v>3.03</v>
      </c>
      <c r="AZ56" s="24"/>
      <c r="BA56" s="25">
        <v>6.7981885404022238E-2</v>
      </c>
      <c r="BB56" s="205">
        <f t="shared" ref="BB56" si="328">SUM(BB57:BB58)</f>
        <v>0</v>
      </c>
      <c r="BC56" s="202"/>
      <c r="BD56" s="128"/>
      <c r="BE56" s="129"/>
      <c r="BF56" s="135"/>
      <c r="BG56" s="202"/>
      <c r="BH56" s="128"/>
      <c r="BI56" s="129"/>
      <c r="BJ56" s="135"/>
      <c r="BK56" s="202"/>
      <c r="BL56" s="128"/>
      <c r="BM56" s="129"/>
      <c r="BN56" s="135"/>
      <c r="BO56" s="201"/>
      <c r="BP56" s="212"/>
      <c r="BQ56" s="202"/>
      <c r="BR56" s="128"/>
      <c r="BS56" s="129"/>
      <c r="BT56" s="135"/>
      <c r="BU56" s="201"/>
      <c r="BV56" s="212"/>
      <c r="BW56" s="23">
        <v>3.03</v>
      </c>
      <c r="BX56" s="24"/>
      <c r="BY56" s="25">
        <v>6.7981885404022238E-2</v>
      </c>
      <c r="BZ56" s="205">
        <f t="shared" ref="BZ56" si="329">SUM(BZ57:BZ58)</f>
        <v>0</v>
      </c>
      <c r="CA56" s="202"/>
      <c r="CB56" s="128"/>
      <c r="CC56" s="129"/>
      <c r="CD56" s="135"/>
      <c r="CE56" s="202"/>
      <c r="CF56" s="128"/>
      <c r="CG56" s="129"/>
      <c r="CH56" s="135"/>
      <c r="CI56" s="202"/>
      <c r="CJ56" s="128"/>
      <c r="CK56" s="129"/>
      <c r="CL56" s="135"/>
      <c r="CM56" s="201"/>
      <c r="CN56" s="212"/>
      <c r="CO56" s="202"/>
      <c r="CP56" s="128"/>
      <c r="CQ56" s="129"/>
      <c r="CR56" s="135"/>
      <c r="CS56" s="201"/>
      <c r="CT56" s="212"/>
      <c r="CU56" s="23">
        <f>SUM(CU57:CU58)</f>
        <v>6.06</v>
      </c>
      <c r="CV56" s="24">
        <f>SUM(CV57:CV58)</f>
        <v>0</v>
      </c>
      <c r="CW56" s="25">
        <f>SUM(CW57:CW58)</f>
        <v>0</v>
      </c>
      <c r="CX56" s="25">
        <f>SUM(CX57:CX58)</f>
        <v>0</v>
      </c>
      <c r="CY56" s="202"/>
      <c r="CZ56" s="128"/>
      <c r="DA56" s="129"/>
      <c r="DB56" s="135"/>
      <c r="DC56" s="202"/>
      <c r="DD56" s="128"/>
      <c r="DE56" s="129"/>
      <c r="DF56" s="135"/>
      <c r="DG56" s="202"/>
      <c r="DH56" s="128"/>
      <c r="DI56" s="129"/>
      <c r="DJ56" s="135"/>
      <c r="DK56" s="201"/>
      <c r="DL56" s="212"/>
      <c r="DM56" s="202"/>
      <c r="DN56" s="128"/>
      <c r="DO56" s="129"/>
      <c r="DP56" s="135"/>
      <c r="DQ56" s="201"/>
      <c r="DR56" s="212"/>
      <c r="DS56" s="23">
        <f>SUM(DS57:DS58)</f>
        <v>-6.06</v>
      </c>
      <c r="DT56" s="66">
        <f t="shared" si="4"/>
        <v>0</v>
      </c>
      <c r="DU56" s="25"/>
      <c r="DV56" s="113"/>
      <c r="DW56" s="23"/>
      <c r="DX56" s="24"/>
      <c r="DY56" s="25"/>
      <c r="DZ56" s="113"/>
      <c r="EA56" s="23"/>
      <c r="EB56" s="24"/>
      <c r="EC56" s="25"/>
      <c r="ED56" s="113"/>
      <c r="EE56" s="23"/>
      <c r="EF56" s="24"/>
      <c r="EG56" s="25"/>
      <c r="EH56" s="113"/>
      <c r="EI56" s="127">
        <f>SUM(EI57:EI58)</f>
        <v>0</v>
      </c>
      <c r="EJ56" s="109">
        <f t="shared" si="233"/>
        <v>0</v>
      </c>
      <c r="EK56" s="109">
        <f>SUM(EK57:EK58)</f>
        <v>0</v>
      </c>
      <c r="EL56" s="111">
        <f t="shared" si="233"/>
        <v>0</v>
      </c>
      <c r="EM56" s="127">
        <f>SUM(EM57:EM58)</f>
        <v>0</v>
      </c>
      <c r="EN56" s="40">
        <f t="shared" si="233"/>
        <v>0</v>
      </c>
    </row>
    <row r="57" spans="1:144" x14ac:dyDescent="0.3">
      <c r="A57" s="267"/>
      <c r="B57" s="41" t="s">
        <v>33</v>
      </c>
      <c r="C57" s="130">
        <v>0</v>
      </c>
      <c r="E57" s="43" t="str">
        <f>IFERROR((C57/$C$80*100),"")</f>
        <v/>
      </c>
      <c r="F57" s="107">
        <f>IFERROR(D57/$D$80*100,0)</f>
        <v>0</v>
      </c>
      <c r="G57" s="206"/>
      <c r="H57" s="131"/>
      <c r="I57" s="132"/>
      <c r="J57" s="213"/>
      <c r="K57" s="206"/>
      <c r="L57" s="131"/>
      <c r="M57" s="132"/>
      <c r="N57" s="213"/>
      <c r="O57" s="206"/>
      <c r="P57" s="131"/>
      <c r="Q57" s="132"/>
      <c r="R57" s="214"/>
      <c r="S57" s="215"/>
      <c r="T57" s="216"/>
      <c r="U57" s="206"/>
      <c r="V57" s="131"/>
      <c r="W57" s="132"/>
      <c r="X57" s="213"/>
      <c r="Y57" s="215"/>
      <c r="Z57" s="216"/>
      <c r="AA57" s="130">
        <v>0</v>
      </c>
      <c r="AC57" s="43" t="str">
        <f>IFERROR((AA57/$C$80*100),"")</f>
        <v/>
      </c>
      <c r="AD57" s="210">
        <f>IFERROR(AB57/$D$80*100,0)</f>
        <v>0</v>
      </c>
      <c r="AE57" s="206"/>
      <c r="AF57" s="131"/>
      <c r="AG57" s="132"/>
      <c r="AH57" s="213"/>
      <c r="AI57" s="206"/>
      <c r="AJ57" s="131"/>
      <c r="AK57" s="132"/>
      <c r="AL57" s="213"/>
      <c r="AM57" s="206"/>
      <c r="AN57" s="131"/>
      <c r="AO57" s="132"/>
      <c r="AP57" s="214"/>
      <c r="AQ57" s="215"/>
      <c r="AR57" s="216"/>
      <c r="AS57" s="206"/>
      <c r="AT57" s="131"/>
      <c r="AU57" s="132"/>
      <c r="AV57" s="213"/>
      <c r="AW57" s="215"/>
      <c r="AX57" s="216"/>
      <c r="AY57" s="130">
        <v>1.5149999999999999</v>
      </c>
      <c r="BA57" s="43">
        <v>3.3990942702011119E-2</v>
      </c>
      <c r="BB57" s="210">
        <f>IFERROR(AZ57/$D$80*100,0)</f>
        <v>0</v>
      </c>
      <c r="BC57" s="206"/>
      <c r="BD57" s="131"/>
      <c r="BE57" s="132"/>
      <c r="BF57" s="213"/>
      <c r="BG57" s="206"/>
      <c r="BH57" s="131"/>
      <c r="BI57" s="132"/>
      <c r="BJ57" s="213"/>
      <c r="BK57" s="206"/>
      <c r="BL57" s="131"/>
      <c r="BM57" s="132"/>
      <c r="BN57" s="214"/>
      <c r="BO57" s="215"/>
      <c r="BP57" s="216"/>
      <c r="BQ57" s="206"/>
      <c r="BR57" s="131"/>
      <c r="BS57" s="132"/>
      <c r="BT57" s="213"/>
      <c r="BU57" s="215"/>
      <c r="BV57" s="216"/>
      <c r="BW57" s="130">
        <v>1.5149999999999999</v>
      </c>
      <c r="BY57" s="43">
        <v>3.3990942702011119E-2</v>
      </c>
      <c r="BZ57" s="210">
        <f>IFERROR(BX57/$D$80*100,0)</f>
        <v>0</v>
      </c>
      <c r="CA57" s="206"/>
      <c r="CB57" s="131"/>
      <c r="CC57" s="132"/>
      <c r="CD57" s="213"/>
      <c r="CE57" s="206"/>
      <c r="CF57" s="131"/>
      <c r="CG57" s="132"/>
      <c r="CH57" s="213"/>
      <c r="CI57" s="206"/>
      <c r="CJ57" s="131"/>
      <c r="CK57" s="132"/>
      <c r="CL57" s="214"/>
      <c r="CM57" s="215"/>
      <c r="CN57" s="216"/>
      <c r="CO57" s="206"/>
      <c r="CP57" s="131"/>
      <c r="CQ57" s="132"/>
      <c r="CR57" s="213"/>
      <c r="CS57" s="215"/>
      <c r="CT57" s="216"/>
      <c r="CU57" s="130">
        <f t="shared" ref="CU57:CU58" si="330">IF($CU$5="2021. gada 3 mēneši",C57,IF($CU$5="2021. gada 6 mēneši",C57+AA57,IF($CU$5="2021. gada 9 mēneši",C57+AA57+AY57,IF($CU$5="2021. gada 12 mēneši",C57+AA57+AY57+BW57,"Pārbaudīt"))))</f>
        <v>3.03</v>
      </c>
      <c r="CV57" s="42">
        <f>IF($CU$5="2021. gada 3 mēneši",D57,IF($CU$5="2021. gada 6 mēneši",D57+AB57,IF($CU$5="2021. gada 9 mēneši",D57+AB57+AZ57,IF($CU$5="2021. gada 12 mēneši",D57+AB57+AZ57+BX57,"Pārbaudīt"))))</f>
        <v>0</v>
      </c>
      <c r="CW57" s="43" t="str">
        <f>IFERROR((CU57/$CU$80*100),"")</f>
        <v/>
      </c>
      <c r="CX57" s="43">
        <f>IFERROR(CV57/$CV$80*100,0)</f>
        <v>0</v>
      </c>
      <c r="CY57" s="206"/>
      <c r="CZ57" s="131"/>
      <c r="DA57" s="132"/>
      <c r="DB57" s="213"/>
      <c r="DC57" s="206"/>
      <c r="DD57" s="131"/>
      <c r="DE57" s="132"/>
      <c r="DF57" s="213"/>
      <c r="DG57" s="206"/>
      <c r="DH57" s="131"/>
      <c r="DI57" s="132"/>
      <c r="DJ57" s="214"/>
      <c r="DK57" s="215"/>
      <c r="DL57" s="216"/>
      <c r="DM57" s="206"/>
      <c r="DN57" s="131"/>
      <c r="DO57" s="132"/>
      <c r="DP57" s="213"/>
      <c r="DQ57" s="215"/>
      <c r="DR57" s="216"/>
      <c r="DS57" s="130">
        <f>CV57-CU57</f>
        <v>-3.03</v>
      </c>
      <c r="DT57" s="134">
        <f t="shared" si="4"/>
        <v>0</v>
      </c>
      <c r="DU57" s="133"/>
      <c r="DV57" s="211"/>
      <c r="DW57" s="130"/>
      <c r="DY57" s="133"/>
      <c r="DZ57" s="211"/>
      <c r="EA57" s="130"/>
      <c r="EC57" s="133"/>
      <c r="ED57" s="211"/>
      <c r="EE57" s="130"/>
      <c r="EG57" s="133"/>
      <c r="EH57" s="211"/>
      <c r="EI57" s="114">
        <f>DN57-DM57</f>
        <v>0</v>
      </c>
      <c r="EJ57" s="115">
        <f t="shared" si="233"/>
        <v>0</v>
      </c>
      <c r="EK57" s="115">
        <f>DP57-DO57</f>
        <v>0</v>
      </c>
      <c r="EL57" s="116">
        <f t="shared" si="233"/>
        <v>0</v>
      </c>
      <c r="EM57" s="114">
        <f>DR57-DQ57</f>
        <v>0</v>
      </c>
      <c r="EN57" s="63">
        <f t="shared" si="233"/>
        <v>0</v>
      </c>
    </row>
    <row r="58" spans="1:144" x14ac:dyDescent="0.3">
      <c r="A58" s="267"/>
      <c r="B58" s="41" t="s">
        <v>34</v>
      </c>
      <c r="C58" s="130">
        <v>0</v>
      </c>
      <c r="E58" s="43" t="str">
        <f>IFERROR((C58/$C$81*100),"")</f>
        <v/>
      </c>
      <c r="F58" s="107">
        <f>IFERROR(D58/$D$81*100,0)</f>
        <v>0</v>
      </c>
      <c r="G58" s="206"/>
      <c r="H58" s="131"/>
      <c r="I58" s="132"/>
      <c r="J58" s="135"/>
      <c r="K58" s="206"/>
      <c r="L58" s="131"/>
      <c r="M58" s="132"/>
      <c r="N58" s="135"/>
      <c r="O58" s="206"/>
      <c r="P58" s="131"/>
      <c r="Q58" s="132"/>
      <c r="R58" s="135"/>
      <c r="S58" s="206"/>
      <c r="T58" s="212"/>
      <c r="U58" s="206"/>
      <c r="V58" s="131"/>
      <c r="W58" s="132"/>
      <c r="X58" s="135"/>
      <c r="Y58" s="206"/>
      <c r="Z58" s="212"/>
      <c r="AA58" s="130">
        <v>0</v>
      </c>
      <c r="AC58" s="43" t="str">
        <f>IFERROR((AA58/$C$81*100),"")</f>
        <v/>
      </c>
      <c r="AD58" s="210">
        <f>IFERROR(AB58/$D$81*100,0)</f>
        <v>0</v>
      </c>
      <c r="AE58" s="206"/>
      <c r="AF58" s="131"/>
      <c r="AG58" s="132"/>
      <c r="AH58" s="135"/>
      <c r="AI58" s="206"/>
      <c r="AJ58" s="131"/>
      <c r="AK58" s="132"/>
      <c r="AL58" s="135"/>
      <c r="AM58" s="206"/>
      <c r="AN58" s="131"/>
      <c r="AO58" s="132"/>
      <c r="AP58" s="135"/>
      <c r="AQ58" s="206"/>
      <c r="AR58" s="212"/>
      <c r="AS58" s="206"/>
      <c r="AT58" s="131"/>
      <c r="AU58" s="132"/>
      <c r="AV58" s="135"/>
      <c r="AW58" s="206"/>
      <c r="AX58" s="212"/>
      <c r="AY58" s="130">
        <v>1.5149999999999999</v>
      </c>
      <c r="BA58" s="43">
        <v>3.3990942702011119E-2</v>
      </c>
      <c r="BB58" s="210">
        <f>IFERROR(AZ58/$D$81*100,0)</f>
        <v>0</v>
      </c>
      <c r="BC58" s="206"/>
      <c r="BD58" s="131"/>
      <c r="BE58" s="132"/>
      <c r="BF58" s="135"/>
      <c r="BG58" s="206"/>
      <c r="BH58" s="131"/>
      <c r="BI58" s="132"/>
      <c r="BJ58" s="135"/>
      <c r="BK58" s="206"/>
      <c r="BL58" s="131"/>
      <c r="BM58" s="132"/>
      <c r="BN58" s="135"/>
      <c r="BO58" s="206"/>
      <c r="BP58" s="212"/>
      <c r="BQ58" s="206"/>
      <c r="BR58" s="131"/>
      <c r="BS58" s="132"/>
      <c r="BT58" s="135"/>
      <c r="BU58" s="206"/>
      <c r="BV58" s="212"/>
      <c r="BW58" s="130">
        <v>1.5149999999999999</v>
      </c>
      <c r="BY58" s="43">
        <v>3.3990942702011119E-2</v>
      </c>
      <c r="BZ58" s="210">
        <f>IFERROR(BX58/$D$81*100,0)</f>
        <v>0</v>
      </c>
      <c r="CA58" s="206"/>
      <c r="CB58" s="131"/>
      <c r="CC58" s="132"/>
      <c r="CD58" s="135"/>
      <c r="CE58" s="206"/>
      <c r="CF58" s="131"/>
      <c r="CG58" s="132"/>
      <c r="CH58" s="135"/>
      <c r="CI58" s="206"/>
      <c r="CJ58" s="131"/>
      <c r="CK58" s="132"/>
      <c r="CL58" s="135"/>
      <c r="CM58" s="206"/>
      <c r="CN58" s="212"/>
      <c r="CO58" s="206"/>
      <c r="CP58" s="131"/>
      <c r="CQ58" s="132"/>
      <c r="CR58" s="135"/>
      <c r="CS58" s="206"/>
      <c r="CT58" s="212"/>
      <c r="CU58" s="130">
        <f t="shared" si="330"/>
        <v>3.03</v>
      </c>
      <c r="CV58" s="42">
        <f>IF($CU$5="2021. gada 3 mēneši",D58,IF($CU$5="2021. gada 6 mēneši",D58+AB58,IF($CU$5="2021. gada 9 mēneši",D58+AB58+AZ58,IF($CU$5="2021. gada 12 mēneši",D58+AB58+AZ58+BX58,"Pārbaudīt"))))</f>
        <v>0</v>
      </c>
      <c r="CW58" s="43" t="str">
        <f>IFERROR((CU58/$CU$81*100),"")</f>
        <v/>
      </c>
      <c r="CX58" s="43">
        <f>IFERROR(CV58/$CV$81*100,0)</f>
        <v>0</v>
      </c>
      <c r="CY58" s="206"/>
      <c r="CZ58" s="131"/>
      <c r="DA58" s="132"/>
      <c r="DB58" s="135"/>
      <c r="DC58" s="206"/>
      <c r="DD58" s="131"/>
      <c r="DE58" s="132"/>
      <c r="DF58" s="135"/>
      <c r="DG58" s="206"/>
      <c r="DH58" s="131"/>
      <c r="DI58" s="132"/>
      <c r="DJ58" s="135"/>
      <c r="DK58" s="206"/>
      <c r="DL58" s="212"/>
      <c r="DM58" s="206"/>
      <c r="DN58" s="131"/>
      <c r="DO58" s="132"/>
      <c r="DP58" s="135"/>
      <c r="DQ58" s="206"/>
      <c r="DR58" s="212"/>
      <c r="DS58" s="130">
        <f>CV58-CU58</f>
        <v>-3.03</v>
      </c>
      <c r="DT58" s="134">
        <f t="shared" si="4"/>
        <v>0</v>
      </c>
      <c r="DU58" s="133"/>
      <c r="DV58" s="107"/>
      <c r="DW58" s="130"/>
      <c r="DY58" s="133"/>
      <c r="DZ58" s="107"/>
      <c r="EA58" s="130"/>
      <c r="EC58" s="133"/>
      <c r="ED58" s="107"/>
      <c r="EE58" s="130"/>
      <c r="EG58" s="133"/>
      <c r="EH58" s="107"/>
      <c r="EI58" s="127">
        <f>DN58-DM58</f>
        <v>0</v>
      </c>
      <c r="EJ58" s="109">
        <f t="shared" si="233"/>
        <v>0</v>
      </c>
      <c r="EK58" s="109">
        <f>DP58-DO58</f>
        <v>0</v>
      </c>
      <c r="EL58" s="111">
        <f t="shared" si="233"/>
        <v>0</v>
      </c>
      <c r="EM58" s="127">
        <f>DR58-DQ58</f>
        <v>0</v>
      </c>
      <c r="EN58" s="63">
        <f t="shared" si="233"/>
        <v>0</v>
      </c>
    </row>
    <row r="59" spans="1:144" x14ac:dyDescent="0.3">
      <c r="A59" s="267"/>
      <c r="B59" s="22" t="s">
        <v>51</v>
      </c>
      <c r="C59" s="23">
        <v>0</v>
      </c>
      <c r="D59" s="24"/>
      <c r="E59" s="25">
        <f t="shared" ref="E59" si="331">IFERROR((C59/$C$66*100),"")</f>
        <v>0</v>
      </c>
      <c r="F59" s="107">
        <f t="shared" ref="F59" si="332">SUM(F60:F61)</f>
        <v>0</v>
      </c>
      <c r="G59" s="26">
        <v>42826.26999999999</v>
      </c>
      <c r="H59" s="27"/>
      <c r="I59" s="28">
        <v>39567.410000000003</v>
      </c>
      <c r="J59" s="28"/>
      <c r="K59" s="29">
        <v>42826.26999999999</v>
      </c>
      <c r="L59" s="27"/>
      <c r="M59" s="28">
        <v>39567.410000000003</v>
      </c>
      <c r="N59" s="28"/>
      <c r="O59" s="29">
        <v>0</v>
      </c>
      <c r="P59" s="27"/>
      <c r="Q59" s="28">
        <v>0</v>
      </c>
      <c r="R59" s="64"/>
      <c r="S59" s="28">
        <v>0</v>
      </c>
      <c r="T59" s="28">
        <v>0</v>
      </c>
      <c r="U59" s="34">
        <v>39333.01</v>
      </c>
      <c r="V59" s="35"/>
      <c r="W59" s="36">
        <v>39333.01</v>
      </c>
      <c r="X59" s="136"/>
      <c r="Y59" s="34">
        <v>0</v>
      </c>
      <c r="Z59" s="98"/>
      <c r="AA59" s="23">
        <v>0</v>
      </c>
      <c r="AB59" s="24"/>
      <c r="AC59" s="25">
        <f t="shared" ref="AC59" si="333">IFERROR((AA59/$C$66*100),"")</f>
        <v>0</v>
      </c>
      <c r="AD59" s="107">
        <f t="shared" ref="AD59" si="334">SUM(AD60:AD61)</f>
        <v>0</v>
      </c>
      <c r="AE59" s="26">
        <v>45469.39</v>
      </c>
      <c r="AF59" s="27"/>
      <c r="AG59" s="28">
        <v>32366.22</v>
      </c>
      <c r="AH59" s="28"/>
      <c r="AI59" s="29">
        <v>45469.39</v>
      </c>
      <c r="AJ59" s="27"/>
      <c r="AK59" s="28">
        <v>32366.22</v>
      </c>
      <c r="AL59" s="28"/>
      <c r="AM59" s="29">
        <v>0</v>
      </c>
      <c r="AN59" s="27"/>
      <c r="AO59" s="28">
        <v>0</v>
      </c>
      <c r="AP59" s="65"/>
      <c r="AQ59" s="28">
        <v>0</v>
      </c>
      <c r="AR59" s="28">
        <v>0</v>
      </c>
      <c r="AS59" s="34">
        <v>43561.950000000004</v>
      </c>
      <c r="AT59" s="35"/>
      <c r="AU59" s="36">
        <v>43561.950000000004</v>
      </c>
      <c r="AV59" s="136"/>
      <c r="AW59" s="34">
        <v>0</v>
      </c>
      <c r="AX59" s="98"/>
      <c r="AY59" s="23">
        <f>SUM(AY60:AY61)</f>
        <v>0</v>
      </c>
      <c r="AZ59" s="24"/>
      <c r="BA59" s="25">
        <f t="shared" ref="BA59" si="335">IFERROR((AY59/$C$66*100),"")</f>
        <v>0</v>
      </c>
      <c r="BB59" s="107"/>
      <c r="BC59" s="26">
        <v>54787.519999999997</v>
      </c>
      <c r="BD59" s="27"/>
      <c r="BE59" s="28">
        <v>40285.26</v>
      </c>
      <c r="BF59" s="28"/>
      <c r="BG59" s="29">
        <v>54787.519999999997</v>
      </c>
      <c r="BH59" s="27"/>
      <c r="BI59" s="28">
        <v>40285.26</v>
      </c>
      <c r="BJ59" s="28">
        <v>0</v>
      </c>
      <c r="BK59" s="29">
        <v>0</v>
      </c>
      <c r="BL59" s="27"/>
      <c r="BM59" s="28">
        <v>0</v>
      </c>
      <c r="BN59" s="65"/>
      <c r="BO59" s="28">
        <v>0</v>
      </c>
      <c r="BP59" s="28"/>
      <c r="BQ59" s="34">
        <v>53375.040000000001</v>
      </c>
      <c r="BR59" s="35">
        <v>0</v>
      </c>
      <c r="BS59" s="36">
        <v>53375.040000000001</v>
      </c>
      <c r="BT59" s="106">
        <v>0</v>
      </c>
      <c r="BU59" s="34">
        <v>0</v>
      </c>
      <c r="BV59" s="98">
        <v>0</v>
      </c>
      <c r="BW59" s="23">
        <v>0</v>
      </c>
      <c r="BX59" s="24"/>
      <c r="BY59" s="25">
        <v>0</v>
      </c>
      <c r="BZ59" s="107"/>
      <c r="CA59" s="26">
        <v>75927.59</v>
      </c>
      <c r="CB59" s="27"/>
      <c r="CC59" s="28">
        <v>55829.56</v>
      </c>
      <c r="CD59" s="28"/>
      <c r="CE59" s="29">
        <v>75927.59</v>
      </c>
      <c r="CF59" s="27"/>
      <c r="CG59" s="28">
        <v>55829.56</v>
      </c>
      <c r="CH59" s="28"/>
      <c r="CI59" s="29">
        <v>0</v>
      </c>
      <c r="CJ59" s="27"/>
      <c r="CK59" s="28">
        <v>0</v>
      </c>
      <c r="CL59" s="65"/>
      <c r="CM59" s="28">
        <v>0</v>
      </c>
      <c r="CN59" s="28"/>
      <c r="CO59" s="34">
        <v>72090</v>
      </c>
      <c r="CP59" s="35">
        <v>0</v>
      </c>
      <c r="CQ59" s="36">
        <v>72090</v>
      </c>
      <c r="CR59" s="106">
        <v>0</v>
      </c>
      <c r="CS59" s="34">
        <v>0</v>
      </c>
      <c r="CT59" s="98">
        <v>0</v>
      </c>
      <c r="CU59" s="23">
        <f>SUM(CU60:CU61)</f>
        <v>0</v>
      </c>
      <c r="CV59" s="24">
        <f>SUM(CV60:CV61)</f>
        <v>0</v>
      </c>
      <c r="CW59" s="25">
        <f t="shared" ref="CW59" si="336">IFERROR((CU59/$CU$66*100),"")</f>
        <v>0</v>
      </c>
      <c r="CX59" s="107">
        <f t="shared" ref="CX59:DQ59" si="337">SUM(CX60:CX61)</f>
        <v>0</v>
      </c>
      <c r="CY59" s="26">
        <f>SUM(CY60:CY61)</f>
        <v>219010.77</v>
      </c>
      <c r="CZ59" s="27">
        <f>SUM(CZ60:CZ61)</f>
        <v>0</v>
      </c>
      <c r="DA59" s="28">
        <f t="shared" si="337"/>
        <v>168048.45</v>
      </c>
      <c r="DB59" s="28">
        <f t="shared" ref="DB59:DJ59" si="338">SUM(DB60:DB61)</f>
        <v>0</v>
      </c>
      <c r="DC59" s="28">
        <f t="shared" si="338"/>
        <v>219010.77</v>
      </c>
      <c r="DD59" s="28">
        <f t="shared" si="338"/>
        <v>0</v>
      </c>
      <c r="DE59" s="28">
        <f t="shared" si="338"/>
        <v>168048.45</v>
      </c>
      <c r="DF59" s="28">
        <f t="shared" si="338"/>
        <v>0</v>
      </c>
      <c r="DG59" s="28">
        <f t="shared" si="338"/>
        <v>0</v>
      </c>
      <c r="DH59" s="28">
        <f t="shared" si="338"/>
        <v>0</v>
      </c>
      <c r="DI59" s="28">
        <f t="shared" si="338"/>
        <v>0</v>
      </c>
      <c r="DJ59" s="28">
        <f t="shared" si="338"/>
        <v>0</v>
      </c>
      <c r="DK59" s="28">
        <f t="shared" si="6"/>
        <v>0</v>
      </c>
      <c r="DL59" s="28">
        <f t="shared" si="6"/>
        <v>0</v>
      </c>
      <c r="DM59" s="34">
        <f t="shared" si="337"/>
        <v>208360</v>
      </c>
      <c r="DN59" s="35">
        <f>SUM(DN60:DN61)</f>
        <v>0</v>
      </c>
      <c r="DO59" s="36">
        <f t="shared" si="337"/>
        <v>208360</v>
      </c>
      <c r="DP59" s="76">
        <f>SUM(DP60:DP61)</f>
        <v>0</v>
      </c>
      <c r="DQ59" s="35">
        <f t="shared" si="337"/>
        <v>0</v>
      </c>
      <c r="DR59" s="98">
        <f t="shared" ref="DR59:DR61" si="339">IF($CU$5="2021. gada 3 mēneši",Z59,IF($CU$5="2021. gada 6 mēneši",Z59+AX59,IF($CU$5="2021. gada 9 mēneši",Z59+AX59+BV59,IF($CU$5="2021. gada 12 mēneši",Z59+AX59+BV59+CT59,"Pārbaudīt"))))</f>
        <v>0</v>
      </c>
      <c r="DS59" s="23">
        <v>0</v>
      </c>
      <c r="DT59" s="66">
        <v>0</v>
      </c>
      <c r="DU59" s="25"/>
      <c r="DV59" s="107"/>
      <c r="DW59" s="23"/>
      <c r="DX59" s="24"/>
      <c r="DY59" s="25"/>
      <c r="DZ59" s="107"/>
      <c r="EA59" s="23"/>
      <c r="EB59" s="24"/>
      <c r="EC59" s="25"/>
      <c r="ED59" s="107"/>
      <c r="EE59" s="23"/>
      <c r="EF59" s="24"/>
      <c r="EG59" s="25"/>
      <c r="EH59" s="107"/>
      <c r="EI59" s="34">
        <f>SUM(EI60:EI61)</f>
        <v>-208360</v>
      </c>
      <c r="EJ59" s="35">
        <f t="shared" si="233"/>
        <v>0</v>
      </c>
      <c r="EK59" s="36">
        <f>SUM(EK60:EK61)</f>
        <v>-208360</v>
      </c>
      <c r="EL59" s="106">
        <f t="shared" si="233"/>
        <v>0</v>
      </c>
      <c r="EM59" s="34">
        <f>SUM(EM60:EM61)</f>
        <v>0</v>
      </c>
      <c r="EN59" s="40">
        <f t="shared" si="233"/>
        <v>0</v>
      </c>
    </row>
    <row r="60" spans="1:144" x14ac:dyDescent="0.3">
      <c r="A60" s="267"/>
      <c r="B60" s="41" t="s">
        <v>33</v>
      </c>
      <c r="C60" s="137"/>
      <c r="D60" s="138"/>
      <c r="E60" s="138"/>
      <c r="F60" s="139"/>
      <c r="G60" s="44">
        <v>42826.26999999999</v>
      </c>
      <c r="H60" s="140"/>
      <c r="I60" s="47">
        <v>39567.410000000003</v>
      </c>
      <c r="J60" s="141"/>
      <c r="K60" s="140">
        <v>42826.26999999999</v>
      </c>
      <c r="L60" s="142"/>
      <c r="M60" s="140">
        <v>39567.410000000003</v>
      </c>
      <c r="N60" s="141"/>
      <c r="O60" s="140">
        <v>0</v>
      </c>
      <c r="P60" s="143"/>
      <c r="Q60" s="140">
        <v>0</v>
      </c>
      <c r="R60" s="144"/>
      <c r="S60" s="86">
        <v>0</v>
      </c>
      <c r="T60" s="86">
        <v>0</v>
      </c>
      <c r="U60" s="118">
        <v>39333.01</v>
      </c>
      <c r="V60" s="119"/>
      <c r="W60" s="119">
        <v>39333.01</v>
      </c>
      <c r="X60" s="121"/>
      <c r="Y60" s="114">
        <v>0</v>
      </c>
      <c r="Z60" s="116"/>
      <c r="AA60" s="137"/>
      <c r="AB60" s="138"/>
      <c r="AC60" s="138"/>
      <c r="AD60" s="139"/>
      <c r="AE60" s="145">
        <v>45469.39</v>
      </c>
      <c r="AF60" s="143"/>
      <c r="AG60" s="47">
        <v>32366.22</v>
      </c>
      <c r="AH60" s="144"/>
      <c r="AI60" s="142">
        <v>45469.39</v>
      </c>
      <c r="AJ60" s="142"/>
      <c r="AK60" s="142">
        <v>32366.22</v>
      </c>
      <c r="AL60" s="146"/>
      <c r="AM60" s="147">
        <v>0</v>
      </c>
      <c r="AN60" s="143"/>
      <c r="AO60" s="147">
        <v>0</v>
      </c>
      <c r="AP60" s="148"/>
      <c r="AQ60" s="86">
        <v>0</v>
      </c>
      <c r="AR60" s="86">
        <v>0</v>
      </c>
      <c r="AS60" s="118">
        <v>43561.950000000004</v>
      </c>
      <c r="AT60" s="119"/>
      <c r="AU60" s="119">
        <v>43561.950000000004</v>
      </c>
      <c r="AV60" s="121"/>
      <c r="AW60" s="114">
        <v>0</v>
      </c>
      <c r="AX60" s="116"/>
      <c r="AY60" s="137"/>
      <c r="AZ60" s="138"/>
      <c r="BA60" s="138"/>
      <c r="BB60" s="139"/>
      <c r="BC60" s="145">
        <v>54787.519999999997</v>
      </c>
      <c r="BD60" s="143"/>
      <c r="BE60" s="47">
        <v>40285.26</v>
      </c>
      <c r="BF60" s="144"/>
      <c r="BG60" s="142">
        <v>54787.519999999997</v>
      </c>
      <c r="BH60" s="142"/>
      <c r="BI60" s="142">
        <v>40285.26</v>
      </c>
      <c r="BJ60" s="146">
        <v>0</v>
      </c>
      <c r="BK60" s="147">
        <v>0</v>
      </c>
      <c r="BL60" s="143"/>
      <c r="BM60" s="86">
        <v>0</v>
      </c>
      <c r="BN60" s="148"/>
      <c r="BO60" s="86">
        <v>0</v>
      </c>
      <c r="BP60" s="86"/>
      <c r="BQ60" s="118">
        <v>53375.040000000001</v>
      </c>
      <c r="BR60" s="115">
        <v>0</v>
      </c>
      <c r="BS60" s="119">
        <v>53375.040000000001</v>
      </c>
      <c r="BT60" s="116">
        <v>0</v>
      </c>
      <c r="BU60" s="114">
        <v>0</v>
      </c>
      <c r="BV60" s="116">
        <v>0</v>
      </c>
      <c r="BW60" s="137"/>
      <c r="BX60" s="138"/>
      <c r="BY60" s="138"/>
      <c r="BZ60" s="139"/>
      <c r="CA60" s="145">
        <v>75927.59</v>
      </c>
      <c r="CB60" s="143"/>
      <c r="CC60" s="47">
        <v>55829.56</v>
      </c>
      <c r="CD60" s="144"/>
      <c r="CE60" s="142">
        <v>75927.59</v>
      </c>
      <c r="CF60" s="142"/>
      <c r="CG60" s="142">
        <v>55829.56</v>
      </c>
      <c r="CH60" s="146"/>
      <c r="CI60" s="147">
        <v>0</v>
      </c>
      <c r="CJ60" s="143"/>
      <c r="CK60" s="86">
        <v>0</v>
      </c>
      <c r="CL60" s="148"/>
      <c r="CM60" s="86">
        <v>0</v>
      </c>
      <c r="CN60" s="86"/>
      <c r="CO60" s="118">
        <v>72090</v>
      </c>
      <c r="CP60" s="115">
        <v>0</v>
      </c>
      <c r="CQ60" s="119">
        <v>72090</v>
      </c>
      <c r="CR60" s="116">
        <v>0</v>
      </c>
      <c r="CS60" s="114">
        <v>0</v>
      </c>
      <c r="CT60" s="116">
        <v>0</v>
      </c>
      <c r="CU60" s="137"/>
      <c r="CV60" s="138"/>
      <c r="CW60" s="138"/>
      <c r="CX60" s="139"/>
      <c r="CY60" s="145">
        <f t="shared" ref="CY60:CZ61" si="340">IF($CU$5="2021. gada 3 mēneši",G60,IF($CU$5="2021. gada 6 mēneši",G60+AE60,IF($CU$5="2021. gada 9 mēneši",G60+AE60+BC60,IF($CU$5="2021. gada 12 mēneši",G60+AE60+BC60+CA60,"Pārbaudīt"))))</f>
        <v>219010.77</v>
      </c>
      <c r="CZ60" s="45">
        <f t="shared" si="340"/>
        <v>0</v>
      </c>
      <c r="DA60" s="47">
        <f>IF($CU$5="2021. gada 3 mēneši",I60,IF($CU$5="2021. gada 6 mēneši",I60+AG60,IF($CU$5="2021. gada 9 mēneši",I60+AG60+BE60,IF($CU$5="2021. gada 12 mēneši",I60+AG60+BE60+CC60,"Pārbaudīt"))))</f>
        <v>168048.45</v>
      </c>
      <c r="DB60" s="46">
        <f t="shared" ref="DB60:DB61" si="341">IF($CU$5="2021. gada 3 mēneši",J60,IF($CU$5="2021. gada 6 mēneši",J60+AH60,IF($CU$5="2021. gada 9 mēneši",J60+AH60+BF60,IF($CU$5="2021. gada 12 mēneši",J60+AH60+BF60+CD60,"Pārbaudīt"))))</f>
        <v>0</v>
      </c>
      <c r="DC60" s="46">
        <f>IF($CU$5="2021. gada 3 mēneši",K60,IF($CU$5="2021. gada 6 mēneši",K60+AI60,IF($CU$5="2021. gada 9 mēneši",K60+AI60+BG60,IF($CU$5="2021. gada 12 mēneši",K60+AI60+BG60+CE60,"Pārbaudīt"))))</f>
        <v>219010.77</v>
      </c>
      <c r="DD60" s="46">
        <f t="shared" ref="DD60:DD61" si="342">IF($CU$5="2021. gada 3 mēneši",L60,IF($CU$5="2021. gada 6 mēneši",L60+AJ60,IF($CU$5="2021. gada 9 mēneši",L60+AJ60+BH60,IF($CU$5="2021. gada 12 mēneši",L60+AJ60+BH60+CF60,"Pārbaudīt"))))</f>
        <v>0</v>
      </c>
      <c r="DE60" s="46">
        <f>IF($CU$5="2021. gada 3 mēneši",M60,IF($CU$5="2021. gada 6 mēneši",M60+AK60,IF($CU$5="2021. gada 9 mēneši",M60+AK60+BI60,IF($CU$5="2021. gada 12 mēneši",M60+AK60+BI60+CG60,"Pārbaudīt"))))</f>
        <v>168048.45</v>
      </c>
      <c r="DF60" s="46">
        <f t="shared" ref="DF60:DF61" si="343">IF($CU$5="2021. gada 3 mēneši",N60,IF($CU$5="2021. gada 6 mēneši",N60+AL60,IF($CU$5="2021. gada 9 mēneši",N60+AL60+BJ60,IF($CU$5="2021. gada 12 mēneši",N60+AL60+BJ60+CH60,"Pārbaudīt"))))</f>
        <v>0</v>
      </c>
      <c r="DG60" s="46">
        <f>IF($CU$5="2021. gada 3 mēneši",O60,IF($CU$5="2021. gada 6 mēneši",O60+AM60,IF($CU$5="2021. gada 9 mēneši",O60+AM60+BK60,IF($CU$5="2021. gada 12 mēneši",O60+AM60+BK60+CI60,"Pārbaudīt"))))</f>
        <v>0</v>
      </c>
      <c r="DH60" s="46">
        <f t="shared" ref="DH60:DH61" si="344">IF($CU$5="2021. gada 3 mēneši",P60,IF($CU$5="2021. gada 6 mēneši",P60+AN60,IF($CU$5="2021. gada 9 mēneši",P60+AN60+BL60,IF($CU$5="2021. gada 12 mēneši",P60+AN60+BL60+CJ60,"Pārbaudīt"))))</f>
        <v>0</v>
      </c>
      <c r="DI60" s="46">
        <f>IF($CU$5="2021. gada 3 mēneši",Q60,IF($CU$5="2021. gada 6 mēneši",Q60+AO60,IF($CU$5="2021. gada 9 mēneši",Q60+AO60+BM60,IF($CU$5="2021. gada 12 mēneši",Q60+AO60+BM60+CK60,"Pārbaudīt"))))</f>
        <v>0</v>
      </c>
      <c r="DJ60" s="46">
        <f t="shared" ref="DJ60:DJ61" si="345">IF($CU$5="2021. gada 3 mēneši",R60,IF($CU$5="2021. gada 6 mēneši",R60+AP60,IF($CU$5="2021. gada 9 mēneši",R60+AP60+BN60,IF($CU$5="2021. gada 12 mēneši",R60+AP60+BN60+CL60,"Pārbaudīt"))))</f>
        <v>0</v>
      </c>
      <c r="DK60" s="86">
        <f t="shared" si="6"/>
        <v>0</v>
      </c>
      <c r="DL60" s="86">
        <f t="shared" si="6"/>
        <v>0</v>
      </c>
      <c r="DM60" s="118">
        <f t="shared" ref="DM60" si="346">DO60+DQ60</f>
        <v>208360</v>
      </c>
      <c r="DN60" s="119">
        <f t="shared" ref="DN60:DN61" si="347">IF($CU$5="2021. gada 3 mēneši",V60,IF($CU$5="2021. gada 6 mēneši",V60+AT60,IF($CU$5="2021. gada 9 mēneši",V60+AT60+BR60,IF($CU$5="2021. gada 12 mēneši",V60+AT60+BR60+CP60,"Pārbaudīt"))))</f>
        <v>0</v>
      </c>
      <c r="DO60" s="120">
        <f>IF($CU$5="2021. gada 3 mēneši",W60,IF($CU$5="2021. gada 6 mēneši",W60+AU60,IF($CU$5="2021. gada 9 mēneši",W60+AU60+BS60,IF($CU$5="2021. gada 12 mēneši",W60+AU60+BS60+CQ60,"Pārbaudīt"))))</f>
        <v>208360</v>
      </c>
      <c r="DP60" s="60">
        <f>DN60</f>
        <v>0</v>
      </c>
      <c r="DQ60" s="122">
        <f>IF($CU$5="2021. gada 3 mēneši",Y60,IF($CU$5="2021. gada 6 mēneši",Y60+AW60,IF($CU$5="2021. gada 9 mēneši",Y60+AW60+BU60,IF($CU$5="2021. gada 12 mēneši",Y60+AW60+BU60+CS60,"Pārbaudīt"))))</f>
        <v>0</v>
      </c>
      <c r="DR60" s="53">
        <f>DN60-DP60</f>
        <v>0</v>
      </c>
      <c r="DS60" s="137"/>
      <c r="DT60" s="149"/>
      <c r="DU60" s="138"/>
      <c r="DV60" s="139"/>
      <c r="DW60" s="137"/>
      <c r="DX60" s="138"/>
      <c r="DY60" s="138"/>
      <c r="DZ60" s="139"/>
      <c r="EA60" s="137"/>
      <c r="EB60" s="138"/>
      <c r="EC60" s="138"/>
      <c r="ED60" s="139"/>
      <c r="EE60" s="137"/>
      <c r="EF60" s="138"/>
      <c r="EG60" s="138"/>
      <c r="EH60" s="139"/>
      <c r="EI60" s="118">
        <f>DN60-DM60</f>
        <v>-208360</v>
      </c>
      <c r="EJ60" s="115">
        <f t="shared" si="233"/>
        <v>0</v>
      </c>
      <c r="EK60" s="119">
        <f>DP60-DO60</f>
        <v>-208360</v>
      </c>
      <c r="EL60" s="116">
        <f t="shared" si="233"/>
        <v>0</v>
      </c>
      <c r="EM60" s="52">
        <f>DR60-DQ60</f>
        <v>0</v>
      </c>
      <c r="EN60" s="117">
        <f t="shared" si="233"/>
        <v>0</v>
      </c>
    </row>
    <row r="61" spans="1:144" x14ac:dyDescent="0.3">
      <c r="A61" s="267"/>
      <c r="B61" s="41" t="s">
        <v>34</v>
      </c>
      <c r="C61" s="150"/>
      <c r="D61" s="151"/>
      <c r="E61" s="151"/>
      <c r="F61" s="152"/>
      <c r="G61" s="44">
        <v>0</v>
      </c>
      <c r="H61" s="153"/>
      <c r="I61" s="154">
        <v>0</v>
      </c>
      <c r="J61" s="155"/>
      <c r="K61" s="156">
        <v>0</v>
      </c>
      <c r="L61" s="153"/>
      <c r="M61" s="154">
        <v>0</v>
      </c>
      <c r="N61" s="155"/>
      <c r="O61" s="156">
        <v>0</v>
      </c>
      <c r="P61" s="153"/>
      <c r="Q61" s="157">
        <v>0</v>
      </c>
      <c r="R61" s="155"/>
      <c r="S61" s="157">
        <v>0</v>
      </c>
      <c r="T61" s="157">
        <v>0</v>
      </c>
      <c r="U61" s="123">
        <v>0</v>
      </c>
      <c r="V61" s="109"/>
      <c r="W61" s="109">
        <v>0</v>
      </c>
      <c r="X61" s="111"/>
      <c r="Y61" s="127">
        <v>0</v>
      </c>
      <c r="Z61" s="111"/>
      <c r="AA61" s="150"/>
      <c r="AB61" s="151"/>
      <c r="AC61" s="151"/>
      <c r="AD61" s="152"/>
      <c r="AE61" s="158">
        <v>0</v>
      </c>
      <c r="AF61" s="153"/>
      <c r="AG61" s="159">
        <v>0</v>
      </c>
      <c r="AH61" s="155"/>
      <c r="AI61" s="160">
        <v>0</v>
      </c>
      <c r="AJ61" s="153"/>
      <c r="AK61" s="159">
        <v>0</v>
      </c>
      <c r="AL61" s="155"/>
      <c r="AM61" s="160">
        <v>0</v>
      </c>
      <c r="AN61" s="153"/>
      <c r="AO61" s="159">
        <v>0</v>
      </c>
      <c r="AP61" s="161"/>
      <c r="AQ61" s="157">
        <v>0</v>
      </c>
      <c r="AR61" s="157">
        <v>0</v>
      </c>
      <c r="AS61" s="123">
        <v>0</v>
      </c>
      <c r="AT61" s="109"/>
      <c r="AU61" s="109">
        <v>0</v>
      </c>
      <c r="AV61" s="111"/>
      <c r="AW61" s="127">
        <v>0</v>
      </c>
      <c r="AX61" s="111"/>
      <c r="AY61" s="150"/>
      <c r="AZ61" s="151"/>
      <c r="BA61" s="151"/>
      <c r="BB61" s="152"/>
      <c r="BC61" s="158">
        <v>0</v>
      </c>
      <c r="BD61" s="153"/>
      <c r="BE61" s="159">
        <v>0</v>
      </c>
      <c r="BF61" s="155"/>
      <c r="BG61" s="160">
        <v>0</v>
      </c>
      <c r="BH61" s="153"/>
      <c r="BI61" s="159">
        <v>0</v>
      </c>
      <c r="BJ61" s="155">
        <v>0</v>
      </c>
      <c r="BK61" s="160">
        <v>0</v>
      </c>
      <c r="BL61" s="153"/>
      <c r="BM61" s="157">
        <v>0</v>
      </c>
      <c r="BN61" s="161"/>
      <c r="BO61" s="157">
        <v>0</v>
      </c>
      <c r="BP61" s="157"/>
      <c r="BQ61" s="123">
        <v>0</v>
      </c>
      <c r="BR61" s="109">
        <v>0</v>
      </c>
      <c r="BS61" s="109">
        <v>0</v>
      </c>
      <c r="BT61" s="111">
        <v>0</v>
      </c>
      <c r="BU61" s="127">
        <v>0</v>
      </c>
      <c r="BV61" s="111">
        <v>0</v>
      </c>
      <c r="BW61" s="150"/>
      <c r="BX61" s="151"/>
      <c r="BY61" s="151"/>
      <c r="BZ61" s="152"/>
      <c r="CA61" s="158">
        <v>0</v>
      </c>
      <c r="CB61" s="153"/>
      <c r="CC61" s="159">
        <v>0</v>
      </c>
      <c r="CD61" s="155"/>
      <c r="CE61" s="160">
        <v>0</v>
      </c>
      <c r="CF61" s="153"/>
      <c r="CG61" s="159">
        <v>0</v>
      </c>
      <c r="CH61" s="155"/>
      <c r="CI61" s="160">
        <v>0</v>
      </c>
      <c r="CJ61" s="153"/>
      <c r="CK61" s="157">
        <v>0</v>
      </c>
      <c r="CL61" s="161"/>
      <c r="CM61" s="157">
        <v>0</v>
      </c>
      <c r="CN61" s="157"/>
      <c r="CO61" s="123">
        <v>0</v>
      </c>
      <c r="CP61" s="109">
        <v>0</v>
      </c>
      <c r="CQ61" s="109">
        <v>0</v>
      </c>
      <c r="CR61" s="111">
        <v>0</v>
      </c>
      <c r="CS61" s="127">
        <v>0</v>
      </c>
      <c r="CT61" s="111">
        <v>0</v>
      </c>
      <c r="CU61" s="150"/>
      <c r="CV61" s="151"/>
      <c r="CW61" s="151"/>
      <c r="CX61" s="152"/>
      <c r="CY61" s="158">
        <f t="shared" si="340"/>
        <v>0</v>
      </c>
      <c r="CZ61" s="153">
        <f t="shared" si="340"/>
        <v>0</v>
      </c>
      <c r="DA61" s="159">
        <f>IF($CU$5="2021. gada 3 mēneši",I61,IF($CU$5="2021. gada 6 mēneši",I61+AG61,IF($CU$5="2021. gada 9 mēneši",I61+AG61+BE61,IF($CU$5="2021. gada 12 mēneši",I61+AG61+BE61+CC61,"Pārbaudīt"))))</f>
        <v>0</v>
      </c>
      <c r="DB61" s="47">
        <f t="shared" si="341"/>
        <v>0</v>
      </c>
      <c r="DC61" s="47">
        <f>IF($CU$5="2021. gada 3 mēneši",K61,IF($CU$5="2021. gada 6 mēneši",K61+AI61,IF($CU$5="2021. gada 9 mēneši",K61+AI61+BG61,IF($CU$5="2021. gada 12 mēneši",K61+AI61+BG61+CE61,"Pārbaudīt"))))</f>
        <v>0</v>
      </c>
      <c r="DD61" s="47">
        <f t="shared" si="342"/>
        <v>0</v>
      </c>
      <c r="DE61" s="47">
        <f>IF($CU$5="2021. gada 3 mēneši",M61,IF($CU$5="2021. gada 6 mēneši",M61+AK61,IF($CU$5="2021. gada 9 mēneši",M61+AK61+BI61,IF($CU$5="2021. gada 12 mēneši",M61+AK61+BI61+CG61,"Pārbaudīt"))))</f>
        <v>0</v>
      </c>
      <c r="DF61" s="47">
        <f t="shared" si="343"/>
        <v>0</v>
      </c>
      <c r="DG61" s="47">
        <f>IF($CU$5="2021. gada 3 mēneši",O61,IF($CU$5="2021. gada 6 mēneši",O61+AM61,IF($CU$5="2021. gada 9 mēneši",O61+AM61+BK61,IF($CU$5="2021. gada 12 mēneši",O61+AM61+BK61+CI61,"Pārbaudīt"))))</f>
        <v>0</v>
      </c>
      <c r="DH61" s="47">
        <f t="shared" si="344"/>
        <v>0</v>
      </c>
      <c r="DI61" s="47">
        <f>IF($CU$5="2021. gada 3 mēneši",Q61,IF($CU$5="2021. gada 6 mēneši",Q61+AO61,IF($CU$5="2021. gada 9 mēneši",Q61+AO61+BM61,IF($CU$5="2021. gada 12 mēneši",Q61+AO61+BM61+CK61,"Pārbaudīt"))))</f>
        <v>0</v>
      </c>
      <c r="DJ61" s="47">
        <f t="shared" si="345"/>
        <v>0</v>
      </c>
      <c r="DK61" s="157">
        <f t="shared" si="6"/>
        <v>0</v>
      </c>
      <c r="DL61" s="157">
        <f t="shared" si="6"/>
        <v>0</v>
      </c>
      <c r="DM61" s="123"/>
      <c r="DN61" s="109">
        <f t="shared" si="347"/>
        <v>0</v>
      </c>
      <c r="DO61" s="125">
        <f>IF($CU$5="2021. gada 3 mēneši",W61,IF($CU$5="2021. gada 6 mēneši",W61+AU61,IF($CU$5="2021. gada 9 mēneši",W61+AU61+BS61,IF($CU$5="2021. gada 12 mēneši",W61+AU61+BS61+CQ61,"Pārbaudīt"))))</f>
        <v>0</v>
      </c>
      <c r="DP61" s="162">
        <f>DN61</f>
        <v>0</v>
      </c>
      <c r="DQ61" s="110">
        <f>IF($CU$5="2021. gada 3 mēneši",Y61,IF($CU$5="2021. gada 6 mēneši",Y61+AW61,IF($CU$5="2021. gada 9 mēneši",Y61+AW61+BU61,IF($CU$5="2021. gada 12 mēneši",Y61+AW61+BU61+CS61,"Pārbaudīt"))))</f>
        <v>0</v>
      </c>
      <c r="DR61" s="111">
        <f t="shared" si="339"/>
        <v>0</v>
      </c>
      <c r="DS61" s="150"/>
      <c r="DT61" s="163"/>
      <c r="DU61" s="151"/>
      <c r="DV61" s="152"/>
      <c r="DW61" s="150"/>
      <c r="DX61" s="151"/>
      <c r="DY61" s="151"/>
      <c r="DZ61" s="152"/>
      <c r="EA61" s="150"/>
      <c r="EB61" s="151"/>
      <c r="EC61" s="151"/>
      <c r="ED61" s="152"/>
      <c r="EE61" s="150"/>
      <c r="EF61" s="151"/>
      <c r="EG61" s="151"/>
      <c r="EH61" s="152"/>
      <c r="EI61" s="123">
        <f>DN61-DM61</f>
        <v>0</v>
      </c>
      <c r="EJ61" s="109">
        <f t="shared" si="233"/>
        <v>0</v>
      </c>
      <c r="EK61" s="109">
        <f>DP61-DO61</f>
        <v>0</v>
      </c>
      <c r="EL61" s="111">
        <f t="shared" si="233"/>
        <v>0</v>
      </c>
      <c r="EM61" s="52">
        <f>DR61-DQ61</f>
        <v>0</v>
      </c>
      <c r="EN61" s="112">
        <f t="shared" si="233"/>
        <v>0</v>
      </c>
    </row>
    <row r="62" spans="1:144" x14ac:dyDescent="0.3">
      <c r="A62" s="267"/>
      <c r="B62" s="22" t="s">
        <v>52</v>
      </c>
      <c r="C62" s="23">
        <v>2295.13</v>
      </c>
      <c r="D62" s="24"/>
      <c r="E62" s="25">
        <f t="shared" ref="E62:F62" si="348">SUM(E63:E64)</f>
        <v>106.25601851851853</v>
      </c>
      <c r="F62" s="25">
        <f t="shared" si="348"/>
        <v>0</v>
      </c>
      <c r="G62" s="26">
        <v>292811.93999999994</v>
      </c>
      <c r="H62" s="27"/>
      <c r="I62" s="28">
        <v>270582.01</v>
      </c>
      <c r="J62" s="28"/>
      <c r="K62" s="29">
        <v>284037.48</v>
      </c>
      <c r="L62" s="27"/>
      <c r="M62" s="28">
        <v>262472.38087979791</v>
      </c>
      <c r="N62" s="28"/>
      <c r="O62" s="29">
        <v>8774.4599999999991</v>
      </c>
      <c r="P62" s="27"/>
      <c r="Q62" s="28">
        <v>8109.6291202020848</v>
      </c>
      <c r="R62" s="64"/>
      <c r="S62" s="28">
        <v>127.58</v>
      </c>
      <c r="T62" s="28">
        <v>0</v>
      </c>
      <c r="U62" s="34">
        <v>280249.30000000005</v>
      </c>
      <c r="V62" s="35"/>
      <c r="W62" s="36">
        <v>280249.30000000005</v>
      </c>
      <c r="X62" s="164"/>
      <c r="Y62" s="34">
        <v>0</v>
      </c>
      <c r="Z62" s="98"/>
      <c r="AA62" s="23">
        <v>2414.4903000000004</v>
      </c>
      <c r="AB62" s="24"/>
      <c r="AC62" s="25">
        <f t="shared" ref="AC62:AD62" si="349">SUM(AC63:AC64)</f>
        <v>111.78195833333335</v>
      </c>
      <c r="AD62" s="25">
        <f t="shared" si="349"/>
        <v>0</v>
      </c>
      <c r="AE62" s="26">
        <v>358386.86</v>
      </c>
      <c r="AF62" s="27"/>
      <c r="AG62" s="28">
        <v>255088.65000000002</v>
      </c>
      <c r="AH62" s="28"/>
      <c r="AI62" s="29">
        <v>328431.33999999997</v>
      </c>
      <c r="AJ62" s="27"/>
      <c r="AK62" s="28">
        <v>233768.56472189885</v>
      </c>
      <c r="AL62" s="28"/>
      <c r="AM62" s="29">
        <v>29955.520000000004</v>
      </c>
      <c r="AN62" s="27"/>
      <c r="AO62" s="28">
        <v>21320.085278101167</v>
      </c>
      <c r="AP62" s="65"/>
      <c r="AQ62" s="28">
        <v>148.43</v>
      </c>
      <c r="AR62" s="28">
        <v>0</v>
      </c>
      <c r="AS62" s="34">
        <v>344086.09</v>
      </c>
      <c r="AT62" s="35"/>
      <c r="AU62" s="36">
        <v>344086.09</v>
      </c>
      <c r="AV62" s="164"/>
      <c r="AW62" s="34">
        <v>0</v>
      </c>
      <c r="AX62" s="98"/>
      <c r="AY62" s="23">
        <f>SUM(AY63:AY64)</f>
        <v>2520.9102739726031</v>
      </c>
      <c r="AZ62" s="24"/>
      <c r="BA62" s="25">
        <f t="shared" ref="BA62" si="350">SUM(BA63:BA64)</f>
        <v>116.70880898021309</v>
      </c>
      <c r="BB62" s="113"/>
      <c r="BC62" s="26">
        <v>588546.03800000006</v>
      </c>
      <c r="BD62" s="27"/>
      <c r="BE62" s="28">
        <v>432757.89</v>
      </c>
      <c r="BF62" s="28"/>
      <c r="BG62" s="29">
        <v>588546.03800000006</v>
      </c>
      <c r="BH62" s="27"/>
      <c r="BI62" s="28">
        <v>432757.89</v>
      </c>
      <c r="BJ62" s="28">
        <v>0</v>
      </c>
      <c r="BK62" s="29">
        <v>0</v>
      </c>
      <c r="BL62" s="27"/>
      <c r="BM62" s="28">
        <v>0</v>
      </c>
      <c r="BN62" s="65"/>
      <c r="BO62" s="28">
        <v>233.47</v>
      </c>
      <c r="BP62" s="28"/>
      <c r="BQ62" s="34">
        <v>586858.8899999999</v>
      </c>
      <c r="BR62" s="35">
        <v>0</v>
      </c>
      <c r="BS62" s="36">
        <v>586858.8899999999</v>
      </c>
      <c r="BT62" s="164">
        <v>0</v>
      </c>
      <c r="BU62" s="34">
        <v>0</v>
      </c>
      <c r="BV62" s="98">
        <v>0</v>
      </c>
      <c r="BW62" s="23">
        <v>2431.860273972603</v>
      </c>
      <c r="BX62" s="24"/>
      <c r="BY62" s="25">
        <v>112.5861237950279</v>
      </c>
      <c r="BZ62" s="113"/>
      <c r="CA62" s="26">
        <v>411810.89490000001</v>
      </c>
      <c r="CB62" s="27"/>
      <c r="CC62" s="28">
        <v>302804.55</v>
      </c>
      <c r="CD62" s="28"/>
      <c r="CE62" s="29">
        <v>411810.89490000001</v>
      </c>
      <c r="CF62" s="27"/>
      <c r="CG62" s="28">
        <v>302804.55</v>
      </c>
      <c r="CH62" s="28"/>
      <c r="CI62" s="29">
        <v>0</v>
      </c>
      <c r="CJ62" s="27"/>
      <c r="CK62" s="28">
        <v>0</v>
      </c>
      <c r="CL62" s="65"/>
      <c r="CM62" s="28">
        <v>169.34</v>
      </c>
      <c r="CN62" s="28"/>
      <c r="CO62" s="34">
        <v>423184.08999999997</v>
      </c>
      <c r="CP62" s="35">
        <v>0</v>
      </c>
      <c r="CQ62" s="36">
        <v>423184.08999999997</v>
      </c>
      <c r="CR62" s="164">
        <v>0</v>
      </c>
      <c r="CS62" s="34">
        <v>0</v>
      </c>
      <c r="CT62" s="98">
        <v>0</v>
      </c>
      <c r="CU62" s="23">
        <f>SUM(CU63:CU64)</f>
        <v>9662.3908479452039</v>
      </c>
      <c r="CV62" s="24">
        <f>SUM(CV63:CV64)</f>
        <v>0</v>
      </c>
      <c r="CW62" s="25">
        <f t="shared" ref="CW62:DG62" si="351">SUM(CW63:CW64)</f>
        <v>110.30130213096322</v>
      </c>
      <c r="CX62" s="25">
        <f t="shared" si="351"/>
        <v>0</v>
      </c>
      <c r="CY62" s="26">
        <f t="shared" si="351"/>
        <v>1651555.7329000002</v>
      </c>
      <c r="CZ62" s="27">
        <f>SUM(CZ63:CZ64)</f>
        <v>0</v>
      </c>
      <c r="DA62" s="28">
        <f t="shared" si="351"/>
        <v>1261233.1000000001</v>
      </c>
      <c r="DB62" s="28">
        <f>SUM(DB63:DB64)</f>
        <v>0</v>
      </c>
      <c r="DC62" s="28">
        <f t="shared" ref="DC62:DE62" si="352">SUM(DC63:DC64)</f>
        <v>1612825.7529000002</v>
      </c>
      <c r="DD62" s="28">
        <f>SUM(DD63:DD64)</f>
        <v>0</v>
      </c>
      <c r="DE62" s="28">
        <f t="shared" si="352"/>
        <v>1231803.3856016966</v>
      </c>
      <c r="DF62" s="28">
        <f>SUM(DF63:DF64)</f>
        <v>0</v>
      </c>
      <c r="DG62" s="28">
        <f t="shared" si="351"/>
        <v>38729.980000000003</v>
      </c>
      <c r="DH62" s="28">
        <f>SUM(DH63:DH64)</f>
        <v>0</v>
      </c>
      <c r="DI62" s="28">
        <f t="shared" ref="DI62" si="353">SUM(DI63:DI64)</f>
        <v>29429.714398303251</v>
      </c>
      <c r="DJ62" s="28">
        <f>SUM(DJ63:DJ64)</f>
        <v>0</v>
      </c>
      <c r="DK62" s="28">
        <f t="shared" si="6"/>
        <v>170.93</v>
      </c>
      <c r="DL62" s="28">
        <f t="shared" si="6"/>
        <v>0</v>
      </c>
      <c r="DM62" s="34">
        <f t="shared" ref="DM62:DQ62" si="354">SUM(DM63:DM64)</f>
        <v>1634378.37</v>
      </c>
      <c r="DN62" s="35">
        <f>SUM(DN63:DN64)</f>
        <v>0</v>
      </c>
      <c r="DO62" s="36">
        <f t="shared" si="354"/>
        <v>1634378.37</v>
      </c>
      <c r="DP62" s="38">
        <f>SUM(DP63:DP64)</f>
        <v>0</v>
      </c>
      <c r="DQ62" s="35">
        <f t="shared" si="354"/>
        <v>0</v>
      </c>
      <c r="DR62" s="98">
        <f>SUM(DR63:DR64)</f>
        <v>0</v>
      </c>
      <c r="DS62" s="23">
        <f>SUM(DS63:DS64)</f>
        <v>-9662.3908479452039</v>
      </c>
      <c r="DT62" s="66">
        <f t="shared" ref="DT62:DT64" si="355">IFERROR((CV62/CU62*100),"")</f>
        <v>0</v>
      </c>
      <c r="DU62" s="25"/>
      <c r="DV62" s="113"/>
      <c r="DW62" s="23"/>
      <c r="DX62" s="24"/>
      <c r="DY62" s="25"/>
      <c r="DZ62" s="113"/>
      <c r="EA62" s="23"/>
      <c r="EB62" s="24"/>
      <c r="EC62" s="25"/>
      <c r="ED62" s="113"/>
      <c r="EE62" s="23"/>
      <c r="EF62" s="24"/>
      <c r="EG62" s="25"/>
      <c r="EH62" s="113"/>
      <c r="EI62" s="34">
        <f>SUM(EI63:EI64)</f>
        <v>-1634378.37</v>
      </c>
      <c r="EJ62" s="35">
        <f t="shared" si="233"/>
        <v>0</v>
      </c>
      <c r="EK62" s="36">
        <f>SUM(EK63:EK64)</f>
        <v>-1634378.37</v>
      </c>
      <c r="EL62" s="164">
        <f t="shared" si="233"/>
        <v>0</v>
      </c>
      <c r="EM62" s="34">
        <f>SUM(EM63:EM64)</f>
        <v>0</v>
      </c>
      <c r="EN62" s="40">
        <f t="shared" si="233"/>
        <v>0</v>
      </c>
    </row>
    <row r="63" spans="1:144" x14ac:dyDescent="0.3">
      <c r="A63" s="267"/>
      <c r="B63" s="77" t="s">
        <v>33</v>
      </c>
      <c r="C63" s="42">
        <v>755.09</v>
      </c>
      <c r="D63" s="130"/>
      <c r="E63" s="43">
        <f>IFERROR((C63/$C$67*100),"")</f>
        <v>34.957870370370372</v>
      </c>
      <c r="F63" s="43">
        <f>IFERROR(D63/$D$67*100,0)</f>
        <v>0</v>
      </c>
      <c r="G63" s="145">
        <v>152706.22072187424</v>
      </c>
      <c r="H63" s="45"/>
      <c r="I63" s="45">
        <v>141108.71008522954</v>
      </c>
      <c r="J63" s="165"/>
      <c r="K63" s="45">
        <v>143931.76072187425</v>
      </c>
      <c r="L63" s="45"/>
      <c r="M63" s="45">
        <v>132999.08096502745</v>
      </c>
      <c r="N63" s="165"/>
      <c r="O63" s="45">
        <v>8774.4599999999991</v>
      </c>
      <c r="P63" s="45"/>
      <c r="Q63" s="45">
        <v>8109.6291202020848</v>
      </c>
      <c r="R63" s="165"/>
      <c r="S63" s="45">
        <v>202.24</v>
      </c>
      <c r="T63" s="45">
        <v>0</v>
      </c>
      <c r="U63" s="118">
        <v>161622.93000000002</v>
      </c>
      <c r="V63" s="119"/>
      <c r="W63" s="119">
        <v>161622.93000000002</v>
      </c>
      <c r="X63" s="121"/>
      <c r="Y63" s="114">
        <v>0</v>
      </c>
      <c r="Z63" s="116"/>
      <c r="AA63" s="42">
        <v>843.16399999999999</v>
      </c>
      <c r="AC63" s="43">
        <f>IFERROR((AA63/$C$67*100),"")</f>
        <v>39.035370370370373</v>
      </c>
      <c r="AD63" s="43">
        <f>IFERROR(AB63/$D$67*100,0)</f>
        <v>0</v>
      </c>
      <c r="AE63" s="145">
        <v>195319.44843044021</v>
      </c>
      <c r="AF63" s="166"/>
      <c r="AG63" s="45">
        <v>139023.57883902953</v>
      </c>
      <c r="AH63" s="165"/>
      <c r="AI63" s="45">
        <v>165363.9284304402</v>
      </c>
      <c r="AJ63" s="45"/>
      <c r="AK63" s="45">
        <v>117703.49356092836</v>
      </c>
      <c r="AL63" s="165"/>
      <c r="AM63" s="45">
        <v>29955.520000000004</v>
      </c>
      <c r="AN63" s="45"/>
      <c r="AO63" s="45">
        <v>21320.085278101167</v>
      </c>
      <c r="AP63" s="167"/>
      <c r="AQ63" s="45">
        <v>231.65</v>
      </c>
      <c r="AR63" s="45">
        <v>0</v>
      </c>
      <c r="AS63" s="118">
        <v>199349.51</v>
      </c>
      <c r="AT63" s="119"/>
      <c r="AU63" s="119">
        <v>199349.51</v>
      </c>
      <c r="AV63" s="121"/>
      <c r="AW63" s="114">
        <v>0</v>
      </c>
      <c r="AX63" s="116"/>
      <c r="AY63" s="42">
        <f>AY48+AY51+AY54+AY60+AY57</f>
        <v>1014.2528767123288</v>
      </c>
      <c r="BA63" s="168">
        <f>IFERROR((AY63/$C$67*100),"")</f>
        <v>46.956151699644849</v>
      </c>
      <c r="BB63" s="169"/>
      <c r="BC63" s="145">
        <v>328833.90060000005</v>
      </c>
      <c r="BD63" s="166"/>
      <c r="BE63" s="45">
        <v>241791.56000000003</v>
      </c>
      <c r="BF63" s="165"/>
      <c r="BG63" s="45">
        <v>328833.90060000005</v>
      </c>
      <c r="BH63" s="45"/>
      <c r="BI63" s="45">
        <v>241791.56000000003</v>
      </c>
      <c r="BJ63" s="165">
        <v>0</v>
      </c>
      <c r="BK63" s="45">
        <v>0</v>
      </c>
      <c r="BL63" s="45"/>
      <c r="BM63" s="45">
        <v>0</v>
      </c>
      <c r="BN63" s="167"/>
      <c r="BO63" s="45">
        <v>324.20999999999998</v>
      </c>
      <c r="BP63" s="45"/>
      <c r="BQ63" s="118">
        <v>323451.86999999994</v>
      </c>
      <c r="BR63" s="115">
        <v>0</v>
      </c>
      <c r="BS63" s="119">
        <v>323451.86999999994</v>
      </c>
      <c r="BT63" s="116">
        <v>0</v>
      </c>
      <c r="BU63" s="114">
        <v>0</v>
      </c>
      <c r="BV63" s="116">
        <v>0</v>
      </c>
      <c r="BW63" s="42">
        <f>729.972876712329+BW57</f>
        <v>731.48787671232901</v>
      </c>
      <c r="BY63" s="168">
        <v>33.795040588533745</v>
      </c>
      <c r="BZ63" s="169"/>
      <c r="CA63" s="145">
        <v>236646.04800000001</v>
      </c>
      <c r="CB63" s="166"/>
      <c r="CC63" s="45">
        <v>174005.84</v>
      </c>
      <c r="CD63" s="165"/>
      <c r="CE63" s="45">
        <v>236646.04800000001</v>
      </c>
      <c r="CF63" s="45"/>
      <c r="CG63" s="45">
        <v>174005.84</v>
      </c>
      <c r="CH63" s="165"/>
      <c r="CI63" s="45">
        <v>0</v>
      </c>
      <c r="CJ63" s="45"/>
      <c r="CK63" s="45">
        <v>0</v>
      </c>
      <c r="CL63" s="167"/>
      <c r="CM63" s="45">
        <v>324.18</v>
      </c>
      <c r="CN63" s="45"/>
      <c r="CO63" s="118">
        <v>241105.25</v>
      </c>
      <c r="CP63" s="115">
        <v>0</v>
      </c>
      <c r="CQ63" s="119">
        <v>241105.25</v>
      </c>
      <c r="CR63" s="116">
        <v>0</v>
      </c>
      <c r="CS63" s="114">
        <v>0</v>
      </c>
      <c r="CT63" s="116">
        <v>0</v>
      </c>
      <c r="CU63" s="42">
        <f>CU48+CU51+CU54+CU60+CU57</f>
        <v>3342.4797534246577</v>
      </c>
      <c r="CV63">
        <f>CV48+CV51+CV54+CV60</f>
        <v>0</v>
      </c>
      <c r="CW63" s="43">
        <f>IFERROR((CU63/$CU$67*100),"")</f>
        <v>38.156194149236697</v>
      </c>
      <c r="CX63" s="43">
        <f>IFERROR(CV63/$CV$67*100,0)</f>
        <v>0</v>
      </c>
      <c r="CY63" s="145">
        <f>CY48+CY54+CY60+CY51</f>
        <v>913505.61775231443</v>
      </c>
      <c r="CZ63" s="45">
        <f>CZ48+CZ51+CZ54+CZ60</f>
        <v>0</v>
      </c>
      <c r="DA63" s="45">
        <f>DA48+DA54+DA60+DA51</f>
        <v>695929.68892425904</v>
      </c>
      <c r="DB63" s="45">
        <f>DB48+DB51+DB54+DB60</f>
        <v>0</v>
      </c>
      <c r="DC63" s="45">
        <f>DC48+DC54+DC60+DC51</f>
        <v>874775.63775231445</v>
      </c>
      <c r="DD63" s="45">
        <f>DD48+DD51+DD54+DD60</f>
        <v>0</v>
      </c>
      <c r="DE63" s="45">
        <f>DE48+DE54+DE60+DE51</f>
        <v>666499.97452595574</v>
      </c>
      <c r="DF63" s="45">
        <f>DF48+DF51+DF54+DF60</f>
        <v>0</v>
      </c>
      <c r="DG63" s="45">
        <f>DG48+DG54+DG60+DG51</f>
        <v>38729.980000000003</v>
      </c>
      <c r="DH63" s="45">
        <f>DH48+DH51+DH54+DH60</f>
        <v>0</v>
      </c>
      <c r="DI63" s="45">
        <f>DI48+DI54+DI60+DI51</f>
        <v>29429.714398303251</v>
      </c>
      <c r="DJ63" s="45">
        <f>DJ48+DJ51+DJ54+DJ60</f>
        <v>0</v>
      </c>
      <c r="DK63" s="45">
        <f t="shared" si="6"/>
        <v>273.3</v>
      </c>
      <c r="DL63" s="45">
        <f t="shared" si="6"/>
        <v>0</v>
      </c>
      <c r="DM63" s="118">
        <f t="shared" ref="DM63:DP64" si="356">DM48+DM51+DM54+DM60</f>
        <v>925529.56</v>
      </c>
      <c r="DN63" s="119">
        <f t="shared" si="356"/>
        <v>0</v>
      </c>
      <c r="DO63" s="119">
        <f t="shared" si="356"/>
        <v>925529.56</v>
      </c>
      <c r="DP63" s="170">
        <f t="shared" si="356"/>
        <v>0</v>
      </c>
      <c r="DQ63" s="122">
        <f>IF($CU$5="2021. gada 3 mēneši",Y63,IF($CU$5="2021. gada 6 mēneši",Y63+AW63,IF($CU$5="2021. gada 9 mēneši",Y63+AW63+BU63,IF($CU$5="2021. gada 12 mēneši",Y63+AW63+BU63+CS63,"Pārbaudīt"))))</f>
        <v>0</v>
      </c>
      <c r="DR63" s="121">
        <f>DN63-DP63</f>
        <v>0</v>
      </c>
      <c r="DS63" s="42">
        <f>CV63-CU63</f>
        <v>-3342.4797534246577</v>
      </c>
      <c r="DT63" s="171">
        <f t="shared" si="355"/>
        <v>0</v>
      </c>
      <c r="DU63" s="168"/>
      <c r="DV63" s="169"/>
      <c r="DW63" s="42"/>
      <c r="DY63" s="168"/>
      <c r="DZ63" s="169"/>
      <c r="EA63" s="42"/>
      <c r="EC63" s="168"/>
      <c r="ED63" s="169"/>
      <c r="EE63" s="42"/>
      <c r="EG63" s="168"/>
      <c r="EH63" s="169"/>
      <c r="EI63" s="53">
        <f>DN63-DM63</f>
        <v>-925529.56</v>
      </c>
      <c r="EJ63" s="53">
        <f t="shared" si="233"/>
        <v>0</v>
      </c>
      <c r="EK63" s="172">
        <f>DP63-DO63</f>
        <v>-925529.56</v>
      </c>
      <c r="EL63" s="102">
        <f t="shared" si="233"/>
        <v>0</v>
      </c>
      <c r="EM63" s="52">
        <f>DR63-DQ63</f>
        <v>0</v>
      </c>
      <c r="EN63" s="63">
        <f t="shared" si="233"/>
        <v>0</v>
      </c>
    </row>
    <row r="64" spans="1:144" x14ac:dyDescent="0.3">
      <c r="A64" s="267"/>
      <c r="B64" s="77" t="s">
        <v>34</v>
      </c>
      <c r="C64" s="42">
        <v>1540.0400000000002</v>
      </c>
      <c r="D64" s="130"/>
      <c r="E64" s="43">
        <f>IFERROR((C64/$C$68*100),"")</f>
        <v>71.298148148148158</v>
      </c>
      <c r="F64" s="43">
        <f>IFERROR(D64/$D$68*100,0)</f>
        <v>0</v>
      </c>
      <c r="G64" s="158">
        <v>140105.71927812573</v>
      </c>
      <c r="H64" s="173"/>
      <c r="I64" s="157">
        <v>129473.29991477048</v>
      </c>
      <c r="J64" s="174"/>
      <c r="K64" s="156">
        <v>140105.71927812573</v>
      </c>
      <c r="L64" s="173"/>
      <c r="M64" s="157">
        <v>129473.29991477048</v>
      </c>
      <c r="N64" s="174"/>
      <c r="O64" s="156">
        <v>0</v>
      </c>
      <c r="P64" s="173"/>
      <c r="Q64" s="157">
        <v>0</v>
      </c>
      <c r="R64" s="174"/>
      <c r="S64" s="157">
        <v>90.98</v>
      </c>
      <c r="T64" s="157">
        <v>0</v>
      </c>
      <c r="U64" s="175">
        <v>118626.37</v>
      </c>
      <c r="V64" s="176"/>
      <c r="W64" s="177">
        <v>118626.37</v>
      </c>
      <c r="X64" s="177"/>
      <c r="Y64" s="175">
        <v>0</v>
      </c>
      <c r="Z64" s="178"/>
      <c r="AA64" s="42">
        <v>1571.3263000000002</v>
      </c>
      <c r="AC64" s="43">
        <f>IFERROR((AA64/$C$68*100),"")</f>
        <v>72.746587962962977</v>
      </c>
      <c r="AD64" s="43">
        <f>IFERROR(AB64/$D$68*100,0)</f>
        <v>0</v>
      </c>
      <c r="AE64" s="158">
        <v>163067.4115695598</v>
      </c>
      <c r="AF64" s="173"/>
      <c r="AG64" s="157">
        <v>116065.07116097049</v>
      </c>
      <c r="AH64" s="174"/>
      <c r="AI64" s="156">
        <v>163067.4115695598</v>
      </c>
      <c r="AJ64" s="173"/>
      <c r="AK64" s="157">
        <v>116065.07116097049</v>
      </c>
      <c r="AL64" s="174"/>
      <c r="AM64" s="156">
        <v>0</v>
      </c>
      <c r="AN64" s="173"/>
      <c r="AO64" s="157">
        <v>0</v>
      </c>
      <c r="AP64" s="179"/>
      <c r="AQ64" s="157">
        <v>103.78</v>
      </c>
      <c r="AR64" s="157">
        <v>0</v>
      </c>
      <c r="AS64" s="175">
        <v>144736.58000000002</v>
      </c>
      <c r="AT64" s="176"/>
      <c r="AU64" s="177">
        <v>144736.58000000002</v>
      </c>
      <c r="AV64" s="177"/>
      <c r="AW64" s="175">
        <v>0</v>
      </c>
      <c r="AX64" s="178"/>
      <c r="AY64" s="42">
        <f>AY49+AY52+AY55+AY61+AY58</f>
        <v>1506.6573972602741</v>
      </c>
      <c r="BA64" s="168">
        <f>IFERROR((AY64/$C$68*100),"")</f>
        <v>69.752657280568243</v>
      </c>
      <c r="BB64" s="169"/>
      <c r="BC64" s="158">
        <v>259712.13740000001</v>
      </c>
      <c r="BD64" s="173"/>
      <c r="BE64" s="157">
        <v>190966.33</v>
      </c>
      <c r="BF64" s="174"/>
      <c r="BG64" s="156">
        <v>259712.13740000001</v>
      </c>
      <c r="BH64" s="173"/>
      <c r="BI64" s="157">
        <v>190966.33</v>
      </c>
      <c r="BJ64" s="174">
        <v>0</v>
      </c>
      <c r="BK64" s="156">
        <v>0</v>
      </c>
      <c r="BL64" s="173"/>
      <c r="BM64" s="157">
        <v>0</v>
      </c>
      <c r="BN64" s="179"/>
      <c r="BO64" s="157">
        <v>172.38</v>
      </c>
      <c r="BP64" s="157"/>
      <c r="BQ64" s="175">
        <v>263407.02</v>
      </c>
      <c r="BR64" s="176">
        <v>0</v>
      </c>
      <c r="BS64" s="177">
        <v>263407.02</v>
      </c>
      <c r="BT64" s="177">
        <v>0</v>
      </c>
      <c r="BU64" s="175">
        <v>0</v>
      </c>
      <c r="BV64" s="178">
        <v>0</v>
      </c>
      <c r="BW64" s="42">
        <f>1701.88739726027+BW58</f>
        <v>1703.4023972602702</v>
      </c>
      <c r="BY64" s="168">
        <v>78.791083206494164</v>
      </c>
      <c r="BZ64" s="169"/>
      <c r="CA64" s="158">
        <v>175164.8469</v>
      </c>
      <c r="CB64" s="173"/>
      <c r="CC64" s="157">
        <v>128798.70999999999</v>
      </c>
      <c r="CD64" s="174"/>
      <c r="CE64" s="156">
        <v>175164.8469</v>
      </c>
      <c r="CF64" s="173"/>
      <c r="CG64" s="157">
        <v>128798.70999999999</v>
      </c>
      <c r="CH64" s="174"/>
      <c r="CI64" s="156">
        <v>0</v>
      </c>
      <c r="CJ64" s="173"/>
      <c r="CK64" s="157">
        <v>0</v>
      </c>
      <c r="CL64" s="179"/>
      <c r="CM64" s="157">
        <v>102.92</v>
      </c>
      <c r="CN64" s="157"/>
      <c r="CO64" s="175">
        <v>182078.84</v>
      </c>
      <c r="CP64" s="176">
        <v>0</v>
      </c>
      <c r="CQ64" s="177">
        <v>182078.84</v>
      </c>
      <c r="CR64" s="177">
        <v>0</v>
      </c>
      <c r="CS64" s="175">
        <v>0</v>
      </c>
      <c r="CT64" s="178">
        <v>0</v>
      </c>
      <c r="CU64" s="42">
        <f>CU49+CU52+CU55+CU61+CU58</f>
        <v>6319.9110945205466</v>
      </c>
      <c r="CV64">
        <f>CV49+CV52+CV55+CV61</f>
        <v>0</v>
      </c>
      <c r="CW64" s="43">
        <f>IFERROR((CU64/$CU$68*100),"")</f>
        <v>72.145107981726525</v>
      </c>
      <c r="CX64" s="43">
        <f>IFERROR(CV64/$CV$68*100,0)</f>
        <v>0</v>
      </c>
      <c r="CY64" s="158">
        <f>CY49+CY55+CY61+CY52</f>
        <v>738050.11514768563</v>
      </c>
      <c r="CZ64" s="173">
        <f>CZ49+CZ52+CZ55+CZ61</f>
        <v>0</v>
      </c>
      <c r="DA64" s="157">
        <f>DA49+DA55+DA61+DA52</f>
        <v>565303.41107574094</v>
      </c>
      <c r="DB64" s="157">
        <f>DB49+DB52+DB55+DB61</f>
        <v>0</v>
      </c>
      <c r="DC64" s="157">
        <f>DC49+DC55+DC61+DC52</f>
        <v>738050.11514768563</v>
      </c>
      <c r="DD64" s="157">
        <f>DD49+DD52+DD55+DD61</f>
        <v>0</v>
      </c>
      <c r="DE64" s="157">
        <f>DE49+DE55+DE61+DE52</f>
        <v>565303.41107574094</v>
      </c>
      <c r="DF64" s="157">
        <f>DF49+DF52+DF55+DF61</f>
        <v>0</v>
      </c>
      <c r="DG64" s="157">
        <f>DG49+DG55+DG61+DG52</f>
        <v>0</v>
      </c>
      <c r="DH64" s="157">
        <f>DH49+DH52+DH55+DH61</f>
        <v>0</v>
      </c>
      <c r="DI64" s="157">
        <f>DI49+DI55+DI61+DI52</f>
        <v>0</v>
      </c>
      <c r="DJ64" s="157">
        <f>DJ49+DJ52+DJ55+DJ61</f>
        <v>0</v>
      </c>
      <c r="DK64" s="157">
        <f t="shared" si="6"/>
        <v>116.78</v>
      </c>
      <c r="DL64" s="157">
        <f t="shared" si="6"/>
        <v>0</v>
      </c>
      <c r="DM64" s="175">
        <f t="shared" si="356"/>
        <v>708848.81</v>
      </c>
      <c r="DN64" s="176">
        <f t="shared" si="356"/>
        <v>0</v>
      </c>
      <c r="DO64" s="177">
        <f t="shared" si="356"/>
        <v>708848.81</v>
      </c>
      <c r="DP64" s="180">
        <f t="shared" si="356"/>
        <v>0</v>
      </c>
      <c r="DQ64" s="176">
        <f>IF($CU$5="2021. gada 3 mēneši",Y64,IF($CU$5="2021. gada 6 mēneši",Y64+AW64,IF($CU$5="2021. gada 9 mēneši",Y64+AW64+BU64,IF($CU$5="2021. gada 12 mēneši",Y64+AW64+BU64+CS64,"Pārbaudīt"))))</f>
        <v>0</v>
      </c>
      <c r="DR64" s="178">
        <f t="shared" ref="DR64:DR65" si="357">DN64-DP64</f>
        <v>0</v>
      </c>
      <c r="DS64" s="42">
        <f>CV64-CU64</f>
        <v>-6319.9110945205466</v>
      </c>
      <c r="DT64" s="171">
        <f t="shared" si="355"/>
        <v>0</v>
      </c>
      <c r="DU64" s="168"/>
      <c r="DV64" s="169"/>
      <c r="DW64" s="42"/>
      <c r="DY64" s="168"/>
      <c r="DZ64" s="169"/>
      <c r="EA64" s="42"/>
      <c r="EC64" s="168"/>
      <c r="ED64" s="169"/>
      <c r="EE64" s="42"/>
      <c r="EG64" s="168"/>
      <c r="EH64" s="169"/>
      <c r="EI64" s="53">
        <f>DN64-DM64</f>
        <v>-708848.81</v>
      </c>
      <c r="EJ64" s="53">
        <f t="shared" si="233"/>
        <v>0</v>
      </c>
      <c r="EK64" s="172">
        <f>DP64-DO64</f>
        <v>-708848.81</v>
      </c>
      <c r="EL64" s="102">
        <f t="shared" si="233"/>
        <v>0</v>
      </c>
      <c r="EM64" s="52">
        <f>DR64-DQ64</f>
        <v>0</v>
      </c>
      <c r="EN64" s="63">
        <f t="shared" si="233"/>
        <v>0</v>
      </c>
    </row>
    <row r="65" spans="1:144" ht="18" x14ac:dyDescent="0.35">
      <c r="A65" s="181" t="s">
        <v>53</v>
      </c>
      <c r="B65" s="22" t="s">
        <v>54</v>
      </c>
      <c r="C65" s="150"/>
      <c r="D65" s="151"/>
      <c r="E65" s="151"/>
      <c r="F65" s="152"/>
      <c r="G65" s="26">
        <v>3218.77</v>
      </c>
      <c r="H65" s="27"/>
      <c r="I65" s="28">
        <v>2973.84</v>
      </c>
      <c r="J65" s="28"/>
      <c r="K65" s="29">
        <v>3218.77</v>
      </c>
      <c r="L65" s="27"/>
      <c r="M65" s="28">
        <v>2973.84</v>
      </c>
      <c r="N65" s="28"/>
      <c r="O65" s="29">
        <v>0</v>
      </c>
      <c r="P65" s="27"/>
      <c r="Q65" s="28">
        <v>0</v>
      </c>
      <c r="R65" s="64"/>
      <c r="S65" s="28">
        <v>0</v>
      </c>
      <c r="T65" s="28">
        <v>0</v>
      </c>
      <c r="U65" s="127">
        <v>4212.3399999999992</v>
      </c>
      <c r="V65" s="109"/>
      <c r="W65" s="109">
        <v>4212.3399999999992</v>
      </c>
      <c r="X65" s="111"/>
      <c r="Y65" s="127">
        <v>0</v>
      </c>
      <c r="Z65" s="111"/>
      <c r="AA65" s="150"/>
      <c r="AB65" s="151"/>
      <c r="AC65" s="151"/>
      <c r="AD65" s="152"/>
      <c r="AE65" s="26">
        <v>3512.42</v>
      </c>
      <c r="AF65" s="27"/>
      <c r="AG65" s="28">
        <v>2500.2199999999998</v>
      </c>
      <c r="AH65" s="28"/>
      <c r="AI65" s="29">
        <v>3512.42</v>
      </c>
      <c r="AJ65" s="27"/>
      <c r="AK65" s="28">
        <v>2500.2199999999998</v>
      </c>
      <c r="AL65" s="28"/>
      <c r="AM65" s="29">
        <v>0</v>
      </c>
      <c r="AN65" s="27"/>
      <c r="AO65" s="28">
        <v>0</v>
      </c>
      <c r="AP65" s="65"/>
      <c r="AQ65" s="28">
        <v>0</v>
      </c>
      <c r="AR65" s="28">
        <v>0</v>
      </c>
      <c r="AS65" s="127">
        <v>4149.5</v>
      </c>
      <c r="AT65" s="109"/>
      <c r="AU65" s="109">
        <v>4149.5</v>
      </c>
      <c r="AV65" s="111"/>
      <c r="AW65" s="127">
        <v>0</v>
      </c>
      <c r="AX65" s="111"/>
      <c r="AY65" s="150"/>
      <c r="AZ65" s="151"/>
      <c r="BA65" s="151"/>
      <c r="BB65" s="152"/>
      <c r="BC65" s="26">
        <v>6534.21</v>
      </c>
      <c r="BD65" s="27"/>
      <c r="BE65" s="28">
        <v>4804.6000000000004</v>
      </c>
      <c r="BF65" s="28"/>
      <c r="BG65" s="29">
        <v>6534.21</v>
      </c>
      <c r="BH65" s="27"/>
      <c r="BI65" s="28">
        <v>4804.6000000000004</v>
      </c>
      <c r="BJ65" s="28">
        <v>0</v>
      </c>
      <c r="BK65" s="29">
        <v>0</v>
      </c>
      <c r="BL65" s="27"/>
      <c r="BM65" s="28">
        <v>0</v>
      </c>
      <c r="BN65" s="65"/>
      <c r="BO65" s="28">
        <v>0</v>
      </c>
      <c r="BP65" s="28"/>
      <c r="BQ65" s="127">
        <v>6534.21</v>
      </c>
      <c r="BR65" s="109">
        <v>0</v>
      </c>
      <c r="BS65" s="109">
        <v>6534.21</v>
      </c>
      <c r="BT65" s="111">
        <v>0</v>
      </c>
      <c r="BU65" s="127">
        <v>0</v>
      </c>
      <c r="BV65" s="111">
        <v>0</v>
      </c>
      <c r="BW65" s="150"/>
      <c r="BX65" s="151"/>
      <c r="BY65" s="151"/>
      <c r="BZ65" s="152"/>
      <c r="CA65" s="26">
        <v>6534.21</v>
      </c>
      <c r="CB65" s="27"/>
      <c r="CC65" s="28">
        <v>4804.6000000000004</v>
      </c>
      <c r="CD65" s="28"/>
      <c r="CE65" s="29">
        <v>6534.21</v>
      </c>
      <c r="CF65" s="27"/>
      <c r="CG65" s="28">
        <v>4804.6000000000004</v>
      </c>
      <c r="CH65" s="28"/>
      <c r="CI65" s="29">
        <v>0</v>
      </c>
      <c r="CJ65" s="27"/>
      <c r="CK65" s="28">
        <v>0</v>
      </c>
      <c r="CL65" s="65"/>
      <c r="CM65" s="28">
        <v>0</v>
      </c>
      <c r="CN65" s="28"/>
      <c r="CO65" s="127">
        <v>6534.21</v>
      </c>
      <c r="CP65" s="109">
        <v>0</v>
      </c>
      <c r="CQ65" s="109">
        <v>6534.21</v>
      </c>
      <c r="CR65" s="111">
        <v>0</v>
      </c>
      <c r="CS65" s="127">
        <v>0</v>
      </c>
      <c r="CT65" s="111">
        <v>0</v>
      </c>
      <c r="CU65" s="150"/>
      <c r="CV65" s="151"/>
      <c r="CW65" s="151"/>
      <c r="CX65" s="152"/>
      <c r="CY65" s="26">
        <f t="shared" ref="CY65:DB65" si="358">IF($CU$5="2021. gada 3 mēneši",G65,IF($CU$5="2021. gada 6 mēneši",G65+AE65,IF($CU$5="2021. gada 9 mēneši",G65+AE65+BC65,IF($CU$5="2021. gada 12 mēneši",G65+AE65+BC65+CA65,"Pārbaudīt"))))</f>
        <v>19799.61</v>
      </c>
      <c r="CZ65" s="27">
        <f t="shared" si="358"/>
        <v>0</v>
      </c>
      <c r="DA65" s="28">
        <f t="shared" si="358"/>
        <v>15083.26</v>
      </c>
      <c r="DB65" s="28">
        <f t="shared" si="358"/>
        <v>0</v>
      </c>
      <c r="DC65" s="28">
        <f>IF($CU$5="2021. gada 3 mēneši",K65,IF($CU$5="2021. gada 6 mēneši",K65+AI65,IF($CU$5="2021. gada 9 mēneši",K65+AI65+BG65,IF($CU$5="2021. gada 12 mēneši",K65+AI65+BG65+CE65,"Pārbaudīt"))))</f>
        <v>19799.61</v>
      </c>
      <c r="DD65" s="28">
        <f t="shared" ref="DD65" si="359">IF($CU$5="2021. gada 3 mēneši",L65,IF($CU$5="2021. gada 6 mēneši",L65+AJ65,IF($CU$5="2021. gada 9 mēneši",L65+AJ65+BH65,IF($CU$5="2021. gada 12 mēneši",L65+AJ65+BH65+CF65,"Pārbaudīt"))))</f>
        <v>0</v>
      </c>
      <c r="DE65" s="28">
        <f>IF($CU$5="2021. gada 3 mēneši",M65,IF($CU$5="2021. gada 6 mēneši",M65+AK65,IF($CU$5="2021. gada 9 mēneši",M65+AK65+BI65,IF($CU$5="2021. gada 12 mēneši",M65+AK65+BI65+CG65,"Pārbaudīt"))))</f>
        <v>15083.26</v>
      </c>
      <c r="DF65" s="28">
        <f t="shared" ref="DF65" si="360">IF($CU$5="2021. gada 3 mēneši",N65,IF($CU$5="2021. gada 6 mēneši",N65+AL65,IF($CU$5="2021. gada 9 mēneši",N65+AL65+BJ65,IF($CU$5="2021. gada 12 mēneši",N65+AL65+BJ65+CH65,"Pārbaudīt"))))</f>
        <v>0</v>
      </c>
      <c r="DG65" s="28">
        <f>IF($CU$5="2021. gada 3 mēneši",O65,IF($CU$5="2021. gada 6 mēneši",O65+AM65,IF($CU$5="2021. gada 9 mēneši",O65+AM65+BK65,IF($CU$5="2021. gada 12 mēneši",O65+AM65+BK65+CI65,"Pārbaudīt"))))</f>
        <v>0</v>
      </c>
      <c r="DH65" s="28">
        <f t="shared" ref="DH65" si="361">IF($CU$5="2021. gada 3 mēneši",P65,IF($CU$5="2021. gada 6 mēneši",P65+AN65,IF($CU$5="2021. gada 9 mēneši",P65+AN65+BL65,IF($CU$5="2021. gada 12 mēneši",P65+AN65+BL65+CJ65,"Pārbaudīt"))))</f>
        <v>0</v>
      </c>
      <c r="DI65" s="28">
        <f>IF($CU$5="2021. gada 3 mēneši",Q65,IF($CU$5="2021. gada 6 mēneši",Q65+AO65,IF($CU$5="2021. gada 9 mēneši",Q65+AO65+BM65,IF($CU$5="2021. gada 12 mēneši",Q65+AO65+BM65+CK65,"Pārbaudīt"))))</f>
        <v>0</v>
      </c>
      <c r="DJ65" s="28">
        <f t="shared" ref="DJ65" si="362">IF($CU$5="2021. gada 3 mēneši",R65,IF($CU$5="2021. gada 6 mēneši",R65+AP65,IF($CU$5="2021. gada 9 mēneši",R65+AP65+BN65,IF($CU$5="2021. gada 12 mēneši",R65+AP65+BN65+CL65,"Pārbaudīt"))))</f>
        <v>0</v>
      </c>
      <c r="DK65" s="28">
        <f t="shared" si="6"/>
        <v>0</v>
      </c>
      <c r="DL65" s="28">
        <f t="shared" si="6"/>
        <v>0</v>
      </c>
      <c r="DM65" s="127">
        <f>IF($CU$5="2021. gada 3 mēneši",U65,IF($CU$5="2021. gada 6 mēneši",U65+AS65,IF($CU$5="2021. gada 9 mēneši",U65+AS65+BQ65,IF($CU$5="2021. gada 12 mēneši",U65+AS65+BQ65+CO65,"Pārbaudīt"))))</f>
        <v>21430.26</v>
      </c>
      <c r="DN65" s="109">
        <f>IF($CU$5="2021. gada 3 mēneši",V65,IF($CU$5="2021. gada 6 mēneši",V65+AT65,IF($CU$5="2021. gada 9 mēneši",V65+AT65+BR65,IF($CU$5="2021. gada 12 mēneši",V65+AT65+BR65+CP65,"Pārbaudīt"))))</f>
        <v>0</v>
      </c>
      <c r="DO65" s="109">
        <f>IF($CU$5="2021. gada 3 mēneši",W65,IF($CU$5="2021. gada 6 mēneši",W65+AU65,IF($CU$5="2021. gada 9 mēneši",W65+AU65+BS65,IF($CU$5="2021. gada 12 mēneši",W65+AU65+BS65+CQ65,"Pārbaudīt"))))</f>
        <v>21430.26</v>
      </c>
      <c r="DP65" s="112">
        <f>IF($CU$5="2021. gada 3 mēneši",X65,IF($CU$5="2021. gada 6 mēneši",X65+AV65,IF($CU$5="2021. gada 9 mēneši",X65+AV65+BT65,IF($CU$5="2021. gada 12 mēneši",X65+AV65+BT65+CR65,"Pārbaudīt"))))</f>
        <v>0</v>
      </c>
      <c r="DQ65" s="110">
        <f>IF($CU$5="2021. gada 3 mēneši",Y65,IF($CU$5="2021. gada 6 mēneši",Y65+AW65,IF($CU$5="2021. gada 9 mēneši",Y65+AW65+BU65,IF($CU$5="2021. gada 12 mēneši",Y65+AW65+BU65+CS65,"Pārbaudīt"))))</f>
        <v>0</v>
      </c>
      <c r="DR65" s="126">
        <f t="shared" si="357"/>
        <v>0</v>
      </c>
      <c r="DS65" s="150"/>
      <c r="DT65" s="163"/>
      <c r="DU65" s="151"/>
      <c r="DV65" s="152"/>
      <c r="DW65" s="150"/>
      <c r="DX65" s="151"/>
      <c r="DY65" s="151"/>
      <c r="DZ65" s="152"/>
      <c r="EA65" s="150"/>
      <c r="EB65" s="151"/>
      <c r="EC65" s="151"/>
      <c r="ED65" s="152"/>
      <c r="EE65" s="150"/>
      <c r="EF65" s="151"/>
      <c r="EG65" s="151"/>
      <c r="EH65" s="152"/>
      <c r="EI65" s="127">
        <f>DN65-DM65</f>
        <v>-21430.26</v>
      </c>
      <c r="EJ65" s="109">
        <f t="shared" si="233"/>
        <v>0</v>
      </c>
      <c r="EK65" s="109">
        <f>DP65-DO65</f>
        <v>-21430.26</v>
      </c>
      <c r="EL65" s="111">
        <f t="shared" si="233"/>
        <v>0</v>
      </c>
      <c r="EM65" s="127">
        <f>DR65-DQ65</f>
        <v>0</v>
      </c>
      <c r="EN65" s="112">
        <f t="shared" si="233"/>
        <v>0</v>
      </c>
    </row>
    <row r="66" spans="1:144" ht="15.6" x14ac:dyDescent="0.3">
      <c r="A66" s="182"/>
      <c r="B66" s="183" t="s">
        <v>55</v>
      </c>
      <c r="C66" s="184">
        <v>4320</v>
      </c>
      <c r="D66" s="184"/>
      <c r="E66" s="185">
        <f>IFERROR((C66/$C$66*100),"")</f>
        <v>100</v>
      </c>
      <c r="F66" s="186">
        <f t="shared" ref="F66" si="363">IFERROR(D66/$D$66*100,0)</f>
        <v>0</v>
      </c>
      <c r="G66" s="187">
        <v>2765534.35</v>
      </c>
      <c r="H66" s="187"/>
      <c r="I66" s="187">
        <v>2330857.94</v>
      </c>
      <c r="J66" s="187"/>
      <c r="K66" s="187">
        <v>2649800.1900000004</v>
      </c>
      <c r="L66" s="187"/>
      <c r="M66" s="187">
        <v>2227700.4329206366</v>
      </c>
      <c r="N66" s="187"/>
      <c r="O66" s="187">
        <v>115734.16</v>
      </c>
      <c r="P66" s="187"/>
      <c r="Q66" s="187">
        <v>103157.50707936317</v>
      </c>
      <c r="R66" s="187"/>
      <c r="S66" s="187">
        <v>1347.1699999999998</v>
      </c>
      <c r="T66" s="187">
        <v>0</v>
      </c>
      <c r="U66" s="187">
        <v>3809194.6799999997</v>
      </c>
      <c r="V66" s="187"/>
      <c r="W66" s="187">
        <v>3641191.75</v>
      </c>
      <c r="X66" s="187"/>
      <c r="Y66" s="187">
        <v>168002.93</v>
      </c>
      <c r="Z66" s="187"/>
      <c r="AA66" s="187">
        <v>4367.9998000000005</v>
      </c>
      <c r="AB66" s="187"/>
      <c r="AC66" s="185">
        <f>IFERROR((AA66/$C$66*100),"")</f>
        <v>101.1111064814815</v>
      </c>
      <c r="AD66" s="187">
        <f t="shared" ref="AD66" si="364">IFERROR(AB66/$D$66*100,0)</f>
        <v>0</v>
      </c>
      <c r="AE66" s="187">
        <v>3476297.54</v>
      </c>
      <c r="AF66" s="187"/>
      <c r="AG66" s="187">
        <v>2119556.4900000002</v>
      </c>
      <c r="AH66" s="187"/>
      <c r="AI66" s="187">
        <v>3410491.38</v>
      </c>
      <c r="AJ66" s="187"/>
      <c r="AK66" s="187">
        <v>2074890.0441138775</v>
      </c>
      <c r="AL66" s="187"/>
      <c r="AM66" s="187">
        <v>65806.16</v>
      </c>
      <c r="AN66" s="187"/>
      <c r="AO66" s="187">
        <v>44666.445886122499</v>
      </c>
      <c r="AP66" s="187"/>
      <c r="AQ66" s="187">
        <v>1742.69</v>
      </c>
      <c r="AR66" s="187">
        <v>0</v>
      </c>
      <c r="AS66" s="187">
        <v>3615074.6699999995</v>
      </c>
      <c r="AT66" s="187"/>
      <c r="AU66" s="187">
        <v>3522498.3699999992</v>
      </c>
      <c r="AV66" s="187"/>
      <c r="AW66" s="187">
        <v>92576.3</v>
      </c>
      <c r="AX66" s="187"/>
      <c r="AY66" s="187">
        <f>SUM(AY44+AY62)</f>
        <v>4416.0002739726033</v>
      </c>
      <c r="AZ66" s="187"/>
      <c r="BA66" s="187">
        <f>IFERROR((AY66/$C$66*100),"")</f>
        <v>102.22222856418064</v>
      </c>
      <c r="BB66" s="187"/>
      <c r="BC66" s="187">
        <v>3651021.3480000002</v>
      </c>
      <c r="BD66" s="187"/>
      <c r="BE66" s="187">
        <v>2684595.98</v>
      </c>
      <c r="BF66" s="187"/>
      <c r="BG66" s="187">
        <v>3611123.3480000002</v>
      </c>
      <c r="BH66" s="187"/>
      <c r="BI66" s="187">
        <v>2655258.9809472729</v>
      </c>
      <c r="BJ66" s="187">
        <v>0</v>
      </c>
      <c r="BK66" s="187">
        <v>39898</v>
      </c>
      <c r="BL66" s="187"/>
      <c r="BM66" s="187">
        <v>29336.999052727188</v>
      </c>
      <c r="BN66" s="187"/>
      <c r="BO66" s="187">
        <v>1846.03</v>
      </c>
      <c r="BP66" s="187"/>
      <c r="BQ66" s="187">
        <v>3543710.6105695209</v>
      </c>
      <c r="BR66" s="200">
        <v>0</v>
      </c>
      <c r="BS66" s="187">
        <v>3503812.6105695209</v>
      </c>
      <c r="BT66" s="200">
        <v>0</v>
      </c>
      <c r="BU66" s="187">
        <v>39898</v>
      </c>
      <c r="BV66" s="200">
        <v>0</v>
      </c>
      <c r="BW66" s="187">
        <v>4415.9919406392692</v>
      </c>
      <c r="BX66" s="187"/>
      <c r="BY66" s="187">
        <v>102.22203566294606</v>
      </c>
      <c r="BZ66" s="187"/>
      <c r="CA66" s="187">
        <v>4242691.3716619462</v>
      </c>
      <c r="CB66" s="187"/>
      <c r="CC66" s="187">
        <v>3119650.9499999997</v>
      </c>
      <c r="CD66" s="187"/>
      <c r="CE66" s="187">
        <v>3708871.9216619465</v>
      </c>
      <c r="CF66" s="187"/>
      <c r="CG66" s="187">
        <v>2727133.5086303963</v>
      </c>
      <c r="CH66" s="187"/>
      <c r="CI66" s="187">
        <v>533819.44999999995</v>
      </c>
      <c r="CJ66" s="187"/>
      <c r="CK66" s="187">
        <v>385164.4414598333</v>
      </c>
      <c r="CL66" s="187"/>
      <c r="CM66" s="187">
        <v>2096.81</v>
      </c>
      <c r="CN66" s="187"/>
      <c r="CO66" s="187">
        <v>4218687.7494304795</v>
      </c>
      <c r="CP66" s="200">
        <v>0</v>
      </c>
      <c r="CQ66" s="187">
        <v>3684868.2994304788</v>
      </c>
      <c r="CR66" s="200">
        <v>0</v>
      </c>
      <c r="CS66" s="187">
        <v>533819.44999999995</v>
      </c>
      <c r="CT66" s="200">
        <v>0</v>
      </c>
      <c r="CU66" s="187">
        <f>CU44+CU62+CU65</f>
        <v>17519.992014611871</v>
      </c>
      <c r="CV66" s="187">
        <f t="shared" ref="CV66:CX66" si="365">CV44+CV62+CV65</f>
        <v>0</v>
      </c>
      <c r="CW66" s="187">
        <f t="shared" si="365"/>
        <v>200</v>
      </c>
      <c r="CX66" s="187">
        <f t="shared" si="365"/>
        <v>0</v>
      </c>
      <c r="CY66" s="187">
        <f>CY44+CY62+CY65</f>
        <v>14135544.609661944</v>
      </c>
      <c r="CZ66" s="187">
        <f>CZ44+CZ62+CZ65</f>
        <v>0</v>
      </c>
      <c r="DA66" s="187">
        <f t="shared" ref="DA66:DI66" si="366">DA44+DA62+DA65</f>
        <v>10254661.359999998</v>
      </c>
      <c r="DB66" s="187">
        <f>DB44+DB62+DB65</f>
        <v>0</v>
      </c>
      <c r="DC66" s="187">
        <f t="shared" si="366"/>
        <v>13380286.839661945</v>
      </c>
      <c r="DD66" s="187">
        <f>DD44+DD62+DD65</f>
        <v>0</v>
      </c>
      <c r="DE66" s="187">
        <f t="shared" si="366"/>
        <v>9684982.9666121844</v>
      </c>
      <c r="DF66" s="187">
        <f>DF44+DF62+DF65</f>
        <v>0</v>
      </c>
      <c r="DG66" s="187">
        <f t="shared" si="366"/>
        <v>755257.7699999999</v>
      </c>
      <c r="DH66" s="187">
        <f>DH44+DH62+DH65</f>
        <v>0</v>
      </c>
      <c r="DI66" s="187">
        <f t="shared" si="366"/>
        <v>562325.39347804617</v>
      </c>
      <c r="DJ66" s="187">
        <f>DJ44+DJ62+DJ65</f>
        <v>0</v>
      </c>
      <c r="DK66" s="187">
        <f t="shared" si="6"/>
        <v>806.82</v>
      </c>
      <c r="DL66" s="188">
        <f t="shared" si="6"/>
        <v>0</v>
      </c>
      <c r="DM66" s="189">
        <f t="shared" ref="DM66:DQ66" si="367">SUM(DM44+DM62+DM65)</f>
        <v>15186667.709999999</v>
      </c>
      <c r="DN66" s="187">
        <f>DN44+DN62+DN65</f>
        <v>0</v>
      </c>
      <c r="DO66" s="189">
        <f t="shared" si="367"/>
        <v>14352371.030000003</v>
      </c>
      <c r="DP66" s="190">
        <f>DP44+DP62+DP65</f>
        <v>0</v>
      </c>
      <c r="DQ66" s="189">
        <f t="shared" si="367"/>
        <v>834296.67999999993</v>
      </c>
      <c r="DR66" s="187">
        <f>DR44+DR62+DR65</f>
        <v>0</v>
      </c>
      <c r="DS66" s="184">
        <f>SUM(DS44+DS62)</f>
        <v>-17519.992014611871</v>
      </c>
      <c r="DT66" s="191">
        <f t="shared" ref="DT66:DT68" si="368">IFERROR((CV66/CU66*100),0)</f>
        <v>0</v>
      </c>
      <c r="DU66" s="185"/>
      <c r="DV66" s="186"/>
      <c r="DW66" s="184"/>
      <c r="DX66" s="184"/>
      <c r="DY66" s="184"/>
      <c r="DZ66" s="192"/>
      <c r="EA66" s="184"/>
      <c r="EB66" s="184"/>
      <c r="EC66" s="184"/>
      <c r="ED66" s="192"/>
      <c r="EE66" s="184"/>
      <c r="EF66" s="184"/>
      <c r="EG66" s="184"/>
      <c r="EH66" s="192"/>
      <c r="EI66" s="189">
        <f>SUM(EI44+EI62+EI65)</f>
        <v>-15186667.709999999</v>
      </c>
      <c r="EJ66" s="189">
        <f t="shared" si="233"/>
        <v>0</v>
      </c>
      <c r="EK66" s="189">
        <f>SUM(EK44+EK62+EK65)</f>
        <v>-14352371.030000003</v>
      </c>
      <c r="EL66" s="193">
        <f t="shared" si="233"/>
        <v>0</v>
      </c>
      <c r="EM66" s="189">
        <f>SUM(EM44+EM62+EM65)</f>
        <v>-834296.67999999993</v>
      </c>
      <c r="EN66" s="194">
        <f t="shared" si="233"/>
        <v>0</v>
      </c>
    </row>
    <row r="67" spans="1:144" x14ac:dyDescent="0.3">
      <c r="A67" s="183" t="s">
        <v>11</v>
      </c>
      <c r="B67" s="195" t="s">
        <v>33</v>
      </c>
      <c r="C67" s="184">
        <v>2160</v>
      </c>
      <c r="D67" s="184"/>
      <c r="E67" s="185">
        <f t="shared" ref="E67:E68" si="369">IFERROR((C67/$C$66*100),"")</f>
        <v>50</v>
      </c>
      <c r="F67" s="196"/>
      <c r="G67" s="187">
        <v>2255597.8907218743</v>
      </c>
      <c r="H67" s="187"/>
      <c r="I67" s="187">
        <v>1917744.1500852297</v>
      </c>
      <c r="J67" s="197"/>
      <c r="K67" s="187">
        <v>2139863.7307218746</v>
      </c>
      <c r="L67" s="187"/>
      <c r="M67" s="187">
        <v>1814586.6430058666</v>
      </c>
      <c r="N67" s="197"/>
      <c r="O67" s="187">
        <v>115734.16</v>
      </c>
      <c r="P67" s="187"/>
      <c r="Q67" s="187">
        <v>103157.50707936317</v>
      </c>
      <c r="R67" s="197"/>
      <c r="S67" s="187">
        <v>1044.26</v>
      </c>
      <c r="T67" s="197">
        <v>0</v>
      </c>
      <c r="U67" s="189">
        <v>2657228.0500000003</v>
      </c>
      <c r="V67" s="189"/>
      <c r="W67" s="189">
        <v>2510530.4200000004</v>
      </c>
      <c r="X67" s="198"/>
      <c r="Y67" s="189">
        <v>146697.63</v>
      </c>
      <c r="Z67" s="198"/>
      <c r="AA67" s="184">
        <v>2184.0001000000002</v>
      </c>
      <c r="AB67" s="184"/>
      <c r="AC67" s="185">
        <f t="shared" ref="AC67:AC68" si="370">IFERROR((AA67/$C$66*100),"")</f>
        <v>50.555557870370372</v>
      </c>
      <c r="AD67" s="196"/>
      <c r="AE67" s="187">
        <v>2654091.2784304405</v>
      </c>
      <c r="AF67" s="187"/>
      <c r="AG67" s="187">
        <v>1652871.2688390296</v>
      </c>
      <c r="AH67" s="197"/>
      <c r="AI67" s="187">
        <v>2588285.1184304403</v>
      </c>
      <c r="AJ67" s="187"/>
      <c r="AK67" s="187">
        <v>1608204.8229529071</v>
      </c>
      <c r="AL67" s="197"/>
      <c r="AM67" s="187">
        <v>65806.16</v>
      </c>
      <c r="AN67" s="187"/>
      <c r="AO67" s="187">
        <v>44666.445886122499</v>
      </c>
      <c r="AP67" s="197"/>
      <c r="AQ67" s="187">
        <v>1215.24</v>
      </c>
      <c r="AR67" s="197">
        <v>0</v>
      </c>
      <c r="AS67" s="189">
        <v>2578347.0499999998</v>
      </c>
      <c r="AT67" s="189"/>
      <c r="AU67" s="189">
        <v>2504817.0499999998</v>
      </c>
      <c r="AV67" s="198"/>
      <c r="AW67" s="189">
        <v>73530</v>
      </c>
      <c r="AX67" s="198"/>
      <c r="AY67" s="184">
        <f>SUM(AY45+AY63)</f>
        <v>2207.9962100456623</v>
      </c>
      <c r="AZ67" s="199"/>
      <c r="BA67" s="185">
        <f t="shared" ref="BA67:BA68" si="371">IFERROR((AY67/$C$66*100),"")</f>
        <v>51.111023380686625</v>
      </c>
      <c r="BB67" s="196"/>
      <c r="BC67" s="187">
        <v>2869987.5706000002</v>
      </c>
      <c r="BD67" s="187"/>
      <c r="BE67" s="187">
        <v>2110301.86</v>
      </c>
      <c r="BF67" s="197"/>
      <c r="BG67" s="187">
        <v>2869987.5706000002</v>
      </c>
      <c r="BH67" s="187"/>
      <c r="BI67" s="187">
        <v>2110301.86</v>
      </c>
      <c r="BJ67" s="197">
        <v>0</v>
      </c>
      <c r="BK67" s="187">
        <v>0</v>
      </c>
      <c r="BL67" s="187"/>
      <c r="BM67" s="187">
        <v>0</v>
      </c>
      <c r="BN67" s="197"/>
      <c r="BO67" s="187">
        <v>1299.82</v>
      </c>
      <c r="BP67" s="197"/>
      <c r="BQ67" s="189">
        <v>2789996.8405695213</v>
      </c>
      <c r="BR67" s="189">
        <v>0</v>
      </c>
      <c r="BS67" s="189">
        <v>2789996.8405695213</v>
      </c>
      <c r="BT67" s="198">
        <v>0</v>
      </c>
      <c r="BU67" s="189">
        <v>0</v>
      </c>
      <c r="BV67" s="198">
        <v>0</v>
      </c>
      <c r="BW67" s="184">
        <v>2207.9962100456623</v>
      </c>
      <c r="BX67" s="199"/>
      <c r="BY67" s="185">
        <v>51.111023380686625</v>
      </c>
      <c r="BZ67" s="196"/>
      <c r="CA67" s="187">
        <v>3676979.292261946</v>
      </c>
      <c r="CB67" s="187"/>
      <c r="CC67" s="187">
        <v>2703682.8699999996</v>
      </c>
      <c r="CD67" s="197"/>
      <c r="CE67" s="187">
        <v>3168159.2922619465</v>
      </c>
      <c r="CF67" s="187"/>
      <c r="CG67" s="187">
        <v>2329547.5238949731</v>
      </c>
      <c r="CH67" s="197"/>
      <c r="CI67" s="187">
        <v>508820</v>
      </c>
      <c r="CJ67" s="187"/>
      <c r="CK67" s="187">
        <v>366782.34619525669</v>
      </c>
      <c r="CL67" s="197"/>
      <c r="CM67" s="187">
        <v>1665.3</v>
      </c>
      <c r="CN67" s="197"/>
      <c r="CO67" s="189">
        <v>3642723.4494304792</v>
      </c>
      <c r="CP67" s="189">
        <v>0</v>
      </c>
      <c r="CQ67" s="189">
        <v>3133903.4494304792</v>
      </c>
      <c r="CR67" s="198">
        <v>0</v>
      </c>
      <c r="CS67" s="189">
        <v>508820</v>
      </c>
      <c r="CT67" s="198">
        <v>0</v>
      </c>
      <c r="CU67" s="184">
        <f>SUM(CU45+CU63)</f>
        <v>8759.992520091324</v>
      </c>
      <c r="CV67" s="184">
        <f>SUM(CV45+CV63)</f>
        <v>0</v>
      </c>
      <c r="CW67" s="185">
        <f>IFERROR((CU67/$CU$66*100),"")</f>
        <v>49.999980095797945</v>
      </c>
      <c r="CX67" s="196"/>
      <c r="CY67" s="187">
        <f>CY45+CY63</f>
        <v>11456656.032014258</v>
      </c>
      <c r="CZ67" s="187">
        <f>SUM(CZ45+CZ63)</f>
        <v>0</v>
      </c>
      <c r="DA67" s="187">
        <f>DA45+DA63</f>
        <v>8384600.1489242576</v>
      </c>
      <c r="DB67" s="187">
        <f>SUM(DB45+DB63)</f>
        <v>0</v>
      </c>
      <c r="DC67" s="187">
        <f>DC45+DC63</f>
        <v>10766295.71201426</v>
      </c>
      <c r="DD67" s="187">
        <f>SUM(DD45+DD63)</f>
        <v>0</v>
      </c>
      <c r="DE67" s="187">
        <f>DE45+DE63</f>
        <v>7862640.8498537475</v>
      </c>
      <c r="DF67" s="187">
        <f>SUM(DF45+DF63)</f>
        <v>0</v>
      </c>
      <c r="DG67" s="187">
        <f>DG45+DG63</f>
        <v>690360.31999999995</v>
      </c>
      <c r="DH67" s="187">
        <f>SUM(DH45+DH63)</f>
        <v>0</v>
      </c>
      <c r="DI67" s="187">
        <f>DI45+DI63</f>
        <v>514606.29916074238</v>
      </c>
      <c r="DJ67" s="187">
        <f>SUM(DJ45+DJ63)</f>
        <v>0</v>
      </c>
      <c r="DK67" s="187">
        <f t="shared" si="6"/>
        <v>1307.8399999999999</v>
      </c>
      <c r="DL67" s="197">
        <f t="shared" si="6"/>
        <v>0</v>
      </c>
      <c r="DM67" s="189">
        <f t="shared" ref="DM67:DR68" si="372">SUM(DM45+DM63)</f>
        <v>11668295.390000001</v>
      </c>
      <c r="DN67" s="189">
        <f t="shared" si="372"/>
        <v>0</v>
      </c>
      <c r="DO67" s="189">
        <f t="shared" si="372"/>
        <v>10939247.760000002</v>
      </c>
      <c r="DP67" s="194">
        <f t="shared" si="372"/>
        <v>0</v>
      </c>
      <c r="DQ67" s="189">
        <f t="shared" si="372"/>
        <v>729047.63</v>
      </c>
      <c r="DR67" s="198">
        <f t="shared" si="372"/>
        <v>0</v>
      </c>
      <c r="DS67" s="184">
        <f>SUM(DS45+DS63)</f>
        <v>-8759.992520091324</v>
      </c>
      <c r="DT67" s="191">
        <f t="shared" si="368"/>
        <v>0</v>
      </c>
      <c r="DU67" s="185"/>
      <c r="DV67" s="196"/>
      <c r="DW67" s="184"/>
      <c r="DX67" s="184"/>
      <c r="DY67" s="184"/>
      <c r="DZ67" s="191"/>
      <c r="EA67" s="184"/>
      <c r="EB67" s="184"/>
      <c r="EC67" s="184"/>
      <c r="ED67" s="191"/>
      <c r="EE67" s="184"/>
      <c r="EF67" s="184"/>
      <c r="EG67" s="184"/>
      <c r="EH67" s="191"/>
      <c r="EI67" s="189">
        <f>SUM(EI45+EI63)</f>
        <v>-11668295.390000001</v>
      </c>
      <c r="EJ67" s="189">
        <f t="shared" si="233"/>
        <v>0</v>
      </c>
      <c r="EK67" s="189">
        <f>SUM(EK45+EK63)</f>
        <v>-10939247.760000002</v>
      </c>
      <c r="EL67" s="198">
        <f t="shared" si="233"/>
        <v>0</v>
      </c>
      <c r="EM67" s="189">
        <f>SUM(EM45+EM63)</f>
        <v>-729047.63</v>
      </c>
      <c r="EN67" s="194">
        <f t="shared" si="233"/>
        <v>0</v>
      </c>
    </row>
    <row r="68" spans="1:144" ht="15.6" x14ac:dyDescent="0.3">
      <c r="A68" s="182"/>
      <c r="B68" s="195" t="s">
        <v>34</v>
      </c>
      <c r="C68" s="184">
        <v>2160</v>
      </c>
      <c r="D68" s="184"/>
      <c r="E68" s="185">
        <f t="shared" si="369"/>
        <v>50</v>
      </c>
      <c r="F68" s="196"/>
      <c r="G68" s="187">
        <v>506717.68927812582</v>
      </c>
      <c r="H68" s="187"/>
      <c r="I68" s="187">
        <v>410139.94991477043</v>
      </c>
      <c r="J68" s="197"/>
      <c r="K68" s="187">
        <v>506717.68927812582</v>
      </c>
      <c r="L68" s="187"/>
      <c r="M68" s="187">
        <v>410139.94991477043</v>
      </c>
      <c r="N68" s="197"/>
      <c r="O68" s="187">
        <v>0</v>
      </c>
      <c r="P68" s="187"/>
      <c r="Q68" s="187">
        <v>0</v>
      </c>
      <c r="R68" s="197"/>
      <c r="S68" s="187">
        <v>234.59</v>
      </c>
      <c r="T68" s="197">
        <v>0</v>
      </c>
      <c r="U68" s="189">
        <v>1147754.29</v>
      </c>
      <c r="V68" s="189"/>
      <c r="W68" s="189">
        <v>1126448.99</v>
      </c>
      <c r="X68" s="198"/>
      <c r="Y68" s="189">
        <v>21305.3</v>
      </c>
      <c r="Z68" s="198"/>
      <c r="AA68" s="184">
        <v>2183.9997000000003</v>
      </c>
      <c r="AB68" s="184"/>
      <c r="AC68" s="185">
        <f t="shared" si="370"/>
        <v>50.555548611111121</v>
      </c>
      <c r="AD68" s="196"/>
      <c r="AE68" s="187">
        <v>818693.84156956</v>
      </c>
      <c r="AF68" s="187"/>
      <c r="AG68" s="187">
        <v>464185.00116097042</v>
      </c>
      <c r="AH68" s="197"/>
      <c r="AI68" s="187">
        <v>818693.84156956</v>
      </c>
      <c r="AJ68" s="187"/>
      <c r="AK68" s="187">
        <v>464185.00116097042</v>
      </c>
      <c r="AL68" s="197"/>
      <c r="AM68" s="187">
        <v>0</v>
      </c>
      <c r="AN68" s="187"/>
      <c r="AO68" s="187">
        <v>0</v>
      </c>
      <c r="AP68" s="197"/>
      <c r="AQ68" s="187">
        <v>374.86</v>
      </c>
      <c r="AR68" s="197">
        <v>0</v>
      </c>
      <c r="AS68" s="189">
        <v>1032578.1200000001</v>
      </c>
      <c r="AT68" s="189"/>
      <c r="AU68" s="189">
        <v>1013531.8200000001</v>
      </c>
      <c r="AV68" s="198"/>
      <c r="AW68" s="189">
        <v>19046.300000000003</v>
      </c>
      <c r="AX68" s="198"/>
      <c r="AY68" s="184">
        <f>SUM(AY46+AY64)</f>
        <v>2208.0040639269409</v>
      </c>
      <c r="AZ68" s="199"/>
      <c r="BA68" s="185">
        <f t="shared" si="371"/>
        <v>51.111205183494</v>
      </c>
      <c r="BB68" s="196"/>
      <c r="BC68" s="187">
        <v>774499.56740000006</v>
      </c>
      <c r="BD68" s="187"/>
      <c r="BE68" s="187">
        <v>569489.52</v>
      </c>
      <c r="BF68" s="197"/>
      <c r="BG68" s="187">
        <v>734601.56740000006</v>
      </c>
      <c r="BH68" s="187"/>
      <c r="BI68" s="187">
        <v>540152.52094727277</v>
      </c>
      <c r="BJ68" s="197">
        <v>0</v>
      </c>
      <c r="BK68" s="187">
        <v>39898</v>
      </c>
      <c r="BL68" s="187"/>
      <c r="BM68" s="187">
        <v>29336.999052727188</v>
      </c>
      <c r="BN68" s="197"/>
      <c r="BO68" s="187">
        <v>350.77</v>
      </c>
      <c r="BP68" s="197"/>
      <c r="BQ68" s="189">
        <v>747179.56</v>
      </c>
      <c r="BR68" s="189">
        <v>0</v>
      </c>
      <c r="BS68" s="189">
        <v>707281.56</v>
      </c>
      <c r="BT68" s="198">
        <v>0</v>
      </c>
      <c r="BU68" s="189">
        <v>39898</v>
      </c>
      <c r="BV68" s="198">
        <v>0</v>
      </c>
      <c r="BW68" s="184">
        <v>2207.9957305936073</v>
      </c>
      <c r="BX68" s="199"/>
      <c r="BY68" s="185">
        <v>51.111012282259424</v>
      </c>
      <c r="BZ68" s="196"/>
      <c r="CA68" s="187">
        <v>559177.86939999997</v>
      </c>
      <c r="CB68" s="187"/>
      <c r="CC68" s="187">
        <v>411163.48</v>
      </c>
      <c r="CD68" s="197"/>
      <c r="CE68" s="187">
        <v>534178.41940000001</v>
      </c>
      <c r="CF68" s="187"/>
      <c r="CG68" s="187">
        <v>392781.38473542337</v>
      </c>
      <c r="CH68" s="197"/>
      <c r="CI68" s="187">
        <v>24999.45</v>
      </c>
      <c r="CJ68" s="187"/>
      <c r="CK68" s="187">
        <v>18382.095264576579</v>
      </c>
      <c r="CL68" s="197"/>
      <c r="CM68" s="187">
        <v>253.25</v>
      </c>
      <c r="CN68" s="197"/>
      <c r="CO68" s="189">
        <v>569430.09</v>
      </c>
      <c r="CP68" s="189">
        <v>0</v>
      </c>
      <c r="CQ68" s="189">
        <v>544430.64</v>
      </c>
      <c r="CR68" s="198">
        <v>0</v>
      </c>
      <c r="CS68" s="189">
        <v>24999.45</v>
      </c>
      <c r="CT68" s="198">
        <v>0</v>
      </c>
      <c r="CU68" s="184">
        <f>SUM(CU46+CU64)</f>
        <v>8759.9994945205472</v>
      </c>
      <c r="CV68" s="184">
        <f>SUM(CV46+CV64)</f>
        <v>0</v>
      </c>
      <c r="CW68" s="185">
        <f>IFERROR((CU68/$CU$66*100),"")</f>
        <v>50.000019904202063</v>
      </c>
      <c r="CX68" s="196"/>
      <c r="CY68" s="187">
        <f>CY46+CY64</f>
        <v>2659088.9676476857</v>
      </c>
      <c r="CZ68" s="187">
        <f>SUM(CZ46+CZ64)</f>
        <v>0</v>
      </c>
      <c r="DA68" s="187">
        <f>DA46+DA64</f>
        <v>1854977.9510757406</v>
      </c>
      <c r="DB68" s="187">
        <f>SUM(DB46+DB64)</f>
        <v>0</v>
      </c>
      <c r="DC68" s="187">
        <f>DC46+DC64</f>
        <v>2594191.5176476855</v>
      </c>
      <c r="DD68" s="187">
        <f>SUM(DD46+DD64)</f>
        <v>0</v>
      </c>
      <c r="DE68" s="187">
        <f>DE46+DE64</f>
        <v>1807258.8567584371</v>
      </c>
      <c r="DF68" s="187">
        <f>SUM(DF46+DF64)</f>
        <v>0</v>
      </c>
      <c r="DG68" s="187">
        <f>DG46+DG64</f>
        <v>64897.45</v>
      </c>
      <c r="DH68" s="187">
        <f>SUM(DH46+DH64)</f>
        <v>0</v>
      </c>
      <c r="DI68" s="187">
        <f>DI46+DI64</f>
        <v>47719.094317303767</v>
      </c>
      <c r="DJ68" s="187">
        <f>SUM(DJ46+DJ64)</f>
        <v>0</v>
      </c>
      <c r="DK68" s="187">
        <f t="shared" si="6"/>
        <v>303.55</v>
      </c>
      <c r="DL68" s="197">
        <f t="shared" si="6"/>
        <v>0</v>
      </c>
      <c r="DM68" s="189">
        <f t="shared" si="372"/>
        <v>3496942.06</v>
      </c>
      <c r="DN68" s="189">
        <f t="shared" si="372"/>
        <v>0</v>
      </c>
      <c r="DO68" s="189">
        <f t="shared" si="372"/>
        <v>3391693.0100000002</v>
      </c>
      <c r="DP68" s="194">
        <f t="shared" si="372"/>
        <v>0</v>
      </c>
      <c r="DQ68" s="189">
        <f t="shared" si="372"/>
        <v>105249.04999999999</v>
      </c>
      <c r="DR68" s="198">
        <f t="shared" si="372"/>
        <v>0</v>
      </c>
      <c r="DS68" s="184">
        <f>SUM(DS46+DS64)</f>
        <v>-8759.9994945205472</v>
      </c>
      <c r="DT68" s="191">
        <f t="shared" si="368"/>
        <v>0</v>
      </c>
      <c r="DU68" s="185"/>
      <c r="DV68" s="196"/>
      <c r="DW68" s="184"/>
      <c r="DX68" s="184"/>
      <c r="DY68" s="184"/>
      <c r="DZ68" s="191"/>
      <c r="EA68" s="184"/>
      <c r="EB68" s="184"/>
      <c r="EC68" s="184"/>
      <c r="ED68" s="191"/>
      <c r="EE68" s="184"/>
      <c r="EF68" s="184"/>
      <c r="EG68" s="184"/>
      <c r="EH68" s="191"/>
      <c r="EI68" s="189">
        <f>SUM(EI46+EI64)</f>
        <v>-3496942.06</v>
      </c>
      <c r="EJ68" s="189">
        <f t="shared" si="233"/>
        <v>0</v>
      </c>
      <c r="EK68" s="189">
        <f>SUM(EK46+EK64)</f>
        <v>-3391693.0100000002</v>
      </c>
      <c r="EL68" s="198">
        <f t="shared" si="233"/>
        <v>0</v>
      </c>
      <c r="EM68" s="189">
        <f>SUM(EM46+EM64)</f>
        <v>-105249.04999999999</v>
      </c>
      <c r="EN68" s="194">
        <f t="shared" si="233"/>
        <v>0</v>
      </c>
    </row>
  </sheetData>
  <mergeCells count="128">
    <mergeCell ref="EI9:EJ9"/>
    <mergeCell ref="EK9:EL9"/>
    <mergeCell ref="EM9:EN9"/>
    <mergeCell ref="A11:A40"/>
    <mergeCell ref="A41:A46"/>
    <mergeCell ref="A47:A64"/>
    <mergeCell ref="EE8:EF8"/>
    <mergeCell ref="EG8:EH8"/>
    <mergeCell ref="DS9:DT9"/>
    <mergeCell ref="DU9:DV9"/>
    <mergeCell ref="DW9:DX9"/>
    <mergeCell ref="DY9:DZ9"/>
    <mergeCell ref="EA9:EB9"/>
    <mergeCell ref="EC9:ED9"/>
    <mergeCell ref="EE9:EF9"/>
    <mergeCell ref="EG9:EH9"/>
    <mergeCell ref="CI8:CJ8"/>
    <mergeCell ref="CK8:CL8"/>
    <mergeCell ref="DC8:DD8"/>
    <mergeCell ref="DE8:DF8"/>
    <mergeCell ref="DG8:DH8"/>
    <mergeCell ref="DI8:DJ8"/>
    <mergeCell ref="BG8:BH8"/>
    <mergeCell ref="BI8:BJ8"/>
    <mergeCell ref="CE8:CF8"/>
    <mergeCell ref="CG8:CH8"/>
    <mergeCell ref="EK7:EL8"/>
    <mergeCell ref="EM7:EN8"/>
    <mergeCell ref="K8:L8"/>
    <mergeCell ref="M8:N8"/>
    <mergeCell ref="O8:P8"/>
    <mergeCell ref="Q8:R8"/>
    <mergeCell ref="AI8:AJ8"/>
    <mergeCell ref="AK8:AL8"/>
    <mergeCell ref="AM8:AN8"/>
    <mergeCell ref="AO8:AP8"/>
    <mergeCell ref="DG7:DJ7"/>
    <mergeCell ref="DK7:DL8"/>
    <mergeCell ref="DO7:DP8"/>
    <mergeCell ref="DQ7:DR8"/>
    <mergeCell ref="DW7:DX8"/>
    <mergeCell ref="DY7:DZ8"/>
    <mergeCell ref="CS7:CT8"/>
    <mergeCell ref="CU7:CV8"/>
    <mergeCell ref="CW7:CX8"/>
    <mergeCell ref="CY7:CZ8"/>
    <mergeCell ref="EK6:EN6"/>
    <mergeCell ref="C7:D8"/>
    <mergeCell ref="E7:F8"/>
    <mergeCell ref="G7:H8"/>
    <mergeCell ref="I7:J8"/>
    <mergeCell ref="K7:N7"/>
    <mergeCell ref="O7:R7"/>
    <mergeCell ref="S7:T8"/>
    <mergeCell ref="W7:X8"/>
    <mergeCell ref="Y7:Z8"/>
    <mergeCell ref="DM6:DN8"/>
    <mergeCell ref="DO6:DR6"/>
    <mergeCell ref="DS6:DT8"/>
    <mergeCell ref="DU6:DV8"/>
    <mergeCell ref="DW6:EH6"/>
    <mergeCell ref="EI6:EJ8"/>
    <mergeCell ref="EA7:ED7"/>
    <mergeCell ref="EE7:EH7"/>
    <mergeCell ref="DA7:DB8"/>
    <mergeCell ref="DC7:DF7"/>
    <mergeCell ref="BS7:BT8"/>
    <mergeCell ref="BU7:BV8"/>
    <mergeCell ref="BW7:BX8"/>
    <mergeCell ref="BY7:BZ8"/>
    <mergeCell ref="CQ6:CT6"/>
    <mergeCell ref="CU6:CX6"/>
    <mergeCell ref="CY6:DB6"/>
    <mergeCell ref="DC6:DJ6"/>
    <mergeCell ref="CE7:CH7"/>
    <mergeCell ref="CI7:CL7"/>
    <mergeCell ref="CM7:CN8"/>
    <mergeCell ref="CQ7:CR8"/>
    <mergeCell ref="AA7:AB8"/>
    <mergeCell ref="AC7:AD8"/>
    <mergeCell ref="AE7:AF8"/>
    <mergeCell ref="AG7:AH8"/>
    <mergeCell ref="AI7:AL7"/>
    <mergeCell ref="AM7:AP7"/>
    <mergeCell ref="CA7:CB8"/>
    <mergeCell ref="CC7:CD8"/>
    <mergeCell ref="AQ7:AR8"/>
    <mergeCell ref="AU7:AV8"/>
    <mergeCell ref="AW7:AX8"/>
    <mergeCell ref="AY7:AZ8"/>
    <mergeCell ref="BA7:BB8"/>
    <mergeCell ref="BC7:BD8"/>
    <mergeCell ref="BK8:BL8"/>
    <mergeCell ref="BM8:BN8"/>
    <mergeCell ref="BW5:CT5"/>
    <mergeCell ref="CU5:DR5"/>
    <mergeCell ref="DS5:EN5"/>
    <mergeCell ref="C6:F6"/>
    <mergeCell ref="G6:J6"/>
    <mergeCell ref="K6:R6"/>
    <mergeCell ref="U6:V8"/>
    <mergeCell ref="W6:Z6"/>
    <mergeCell ref="AA6:AD6"/>
    <mergeCell ref="AE6:AH6"/>
    <mergeCell ref="BC6:BF6"/>
    <mergeCell ref="BG6:BN6"/>
    <mergeCell ref="BQ6:BR8"/>
    <mergeCell ref="BS6:BV6"/>
    <mergeCell ref="BW6:BZ6"/>
    <mergeCell ref="CA6:CD6"/>
    <mergeCell ref="BE7:BF8"/>
    <mergeCell ref="BG7:BJ7"/>
    <mergeCell ref="BK7:BN7"/>
    <mergeCell ref="BO7:BP8"/>
    <mergeCell ref="EA8:EB8"/>
    <mergeCell ref="EC8:ED8"/>
    <mergeCell ref="CE6:CL6"/>
    <mergeCell ref="CO6:CP8"/>
    <mergeCell ref="A1:B4"/>
    <mergeCell ref="A5:A10"/>
    <mergeCell ref="B5:B10"/>
    <mergeCell ref="C5:Z5"/>
    <mergeCell ref="AA5:AX5"/>
    <mergeCell ref="AY5:BV5"/>
    <mergeCell ref="AI6:AP6"/>
    <mergeCell ref="AS6:AT8"/>
    <mergeCell ref="AU6:AX6"/>
    <mergeCell ref="AY6:BB6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colBreaks count="2" manualBreakCount="2">
    <brk id="50" max="1048575" man="1"/>
    <brk id="9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Pielikums nr.1 lineārais</vt:lpstr>
      <vt:lpstr>'Pielikums nr.1 lineārais'!Print_Titles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Kristīne Vonda</dc:creator>
  <cp:lastModifiedBy>Baiba Beāte Šleja</cp:lastModifiedBy>
  <dcterms:created xsi:type="dcterms:W3CDTF">2021-10-05T07:50:22Z</dcterms:created>
  <dcterms:modified xsi:type="dcterms:W3CDTF">2022-01-25T13:11:36Z</dcterms:modified>
</cp:coreProperties>
</file>