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601" activeTab="0"/>
  </bookViews>
  <sheets>
    <sheet name="2.1._Budžets_PZA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<sst xmlns="http://schemas.openxmlformats.org/spreadsheetml/2006/main" count="64" uniqueCount="59">
  <si>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Valsts budžeta dotācija</t>
  </si>
  <si>
    <t>Pielikums Nr.2.1. "Plānotais peļņas vai zaudējumu aprēķins"</t>
  </si>
  <si>
    <t>Saimnieciskās darbības ieņēmumi - kopā, t.sk.:</t>
  </si>
  <si>
    <t>1. Neto apgrozījums (dotācija un saimnieciskās darbības ieņēmumi)</t>
  </si>
  <si>
    <t>2. Pārdotās produkcijas ražošanas izmaksas</t>
  </si>
  <si>
    <t>3. Bruto peļņa vai zaudējumi</t>
  </si>
  <si>
    <t>5. Administrācijas izmaksas</t>
  </si>
  <si>
    <t>11. Uzņēmuma ienākuma nodoklis par pārskata  gadu</t>
  </si>
  <si>
    <t>12. Peļņa vai zaudējumi pēc uzņēmuma ienākuma nodokļa aprēķināšanas</t>
  </si>
  <si>
    <t>13. Pārskata gada peļņa vai zaudējumi</t>
  </si>
  <si>
    <r>
      <t>Budžeta pozīcija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</si>
  <si>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pēc nepieciešamības, papildinot vai atsakoties no ieņēmumu un izmaksu posteņiem</t>
    </r>
  </si>
  <si>
    <t>Pašu kapitāls uz pārskata perioda beigām</t>
  </si>
  <si>
    <t>Kapitālieguldījumi (pamatlīdzekļi, ēka un nemateriālie aktīvi)</t>
  </si>
  <si>
    <t>6. Pārējie saimnieciskās darbības ieņēmumi</t>
  </si>
  <si>
    <t>7. Pārējās saimnieciskās darbības izmaksas</t>
  </si>
  <si>
    <t>8. Pārējie procentu ieņēmumi un tamlīdzīgi ieņēmumi</t>
  </si>
  <si>
    <t>9. Procentu maksājumi un tamlīdzīgas izmaksas</t>
  </si>
  <si>
    <t>10. Peļņa vai zaudējumi pirms uzņēmuma ienākuma nodokļa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</si>
  <si>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Peļņas vai zaudējuma aprēķins klasificēts pēc izdevumu funkcijas (saskaņā ar Gada pārskatu un konsolidēto gada pārskatu likuma 3.pielikumu)</t>
    </r>
  </si>
  <si>
    <t>Sabiedriskā pasūtījuma izstrādes, uzskaites un izpildes uzraudzības kārtības nolikuma</t>
  </si>
  <si>
    <t>VSIA Latvijas Televīzija</t>
  </si>
  <si>
    <t>Ieņēmumi no PL investīcijām</t>
  </si>
  <si>
    <t>Raidījumu finansēšana</t>
  </si>
  <si>
    <t>Tehnikas noma</t>
  </si>
  <si>
    <t>Dāvinājumi</t>
  </si>
  <si>
    <t>Telpu nomas ieņēmumi</t>
  </si>
  <si>
    <t>Citi ieņēmumi</t>
  </si>
  <si>
    <t>Personāla izmaksas</t>
  </si>
  <si>
    <t>Raidījumu, filmu,sporta licences</t>
  </si>
  <si>
    <t>PL nolietojums</t>
  </si>
  <si>
    <t>Neatskaitāmais PVN priekšnodoklis</t>
  </si>
  <si>
    <t>Raidījumu veidošanas izdevumi</t>
  </si>
  <si>
    <t>Materiālu izmaksas</t>
  </si>
  <si>
    <t>Komandējumu izmaksas</t>
  </si>
  <si>
    <t>Komunālo pakalpojumu un telpu uzturēšanas izmaksas</t>
  </si>
  <si>
    <t>Transporta izmaksas</t>
  </si>
  <si>
    <t>Citas izmaksas</t>
  </si>
  <si>
    <t>Reprezentācijas izmaksas</t>
  </si>
  <si>
    <t>Datortehnikas uzturēšanas izmaksas</t>
  </si>
  <si>
    <t>EBU Biedru naudas</t>
  </si>
  <si>
    <t>Juridisko pakalpojumu izmaksas</t>
  </si>
  <si>
    <t>Darbinieku apmācības izdevumi</t>
  </si>
  <si>
    <t>Revīzijas izmaksas</t>
  </si>
  <si>
    <t>Dalības maksas</t>
  </si>
  <si>
    <t>Sakaru pakalpojumu izmaksas</t>
  </si>
  <si>
    <t>Bankas pakalpojumu izmaksas</t>
  </si>
  <si>
    <t>Nekustamā īpašuma nodoklis</t>
  </si>
  <si>
    <t>Pārraides izmaksas</t>
  </si>
  <si>
    <t>Uzņēmuma vadītājs: Ivars Priede</t>
  </si>
  <si>
    <t>Sagatavoja: Ilze Berga</t>
  </si>
  <si>
    <t>Ieņēmumi no informatīvo paziņojumu ievietošanas</t>
  </si>
  <si>
    <t>Satura pētījuma izmaksas( TNS, Kantar, utt.)</t>
  </si>
  <si>
    <r>
      <t>Plānotais peļņas vai zaudējumu aprēķins 2024.gadam</t>
    </r>
    <r>
      <rPr>
        <b/>
        <vertAlign val="superscript"/>
        <sz val="9"/>
        <color indexed="8"/>
        <rFont val="Times New Roman"/>
        <family val="1"/>
      </rPr>
      <t>2</t>
    </r>
  </si>
  <si>
    <t>6.Pārdošanas izmaksas</t>
  </si>
  <si>
    <t>Reklāmas izmaksas</t>
  </si>
  <si>
    <t>Kapitālieguldījumi (prioritāro līdzekļu atlikums no 2023.gada)</t>
  </si>
  <si>
    <t>Kapitālieguldījumi ( no dotācijas atlikuma 2023.gada)</t>
  </si>
  <si>
    <t>2024. gads (EUR)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</si>
</sst>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0000000"/>
    <numFmt numFmtId="200" formatCode="0.0000000"/>
  </numFmts>
  <fonts count="59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0" borderId="1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1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4" applyNumberFormat="0" applyAlignment="0" applyProtection="0"/>
    <xf numFmtId="0" fontId="0" fillId="30" borderId="5" applyNumberFormat="0" applyFont="0" applyAlignment="0" applyProtection="0"/>
    <xf numFmtId="9" fontId="1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1" fillId="0" borderId="11" xfId="0" applyNumberFormat="1" applyFont="1" applyFill="1" applyBorder="1" applyAlignment="1" applyProtection="1">
      <alignment vertical="top"/>
      <protection/>
    </xf>
    <xf numFmtId="3" fontId="11" fillId="0" borderId="10" xfId="0" applyNumberFormat="1" applyFont="1" applyFill="1" applyBorder="1" applyAlignment="1" applyProtection="1">
      <alignment vertical="top"/>
      <protection locked="0"/>
    </xf>
    <xf numFmtId="0" fontId="18" fillId="0" borderId="1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3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3" fontId="10" fillId="0" borderId="15" xfId="0" applyNumberFormat="1" applyFont="1" applyFill="1" applyBorder="1" applyAlignment="1" applyProtection="1">
      <alignment vertical="top"/>
      <protection/>
    </xf>
    <xf numFmtId="3" fontId="1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3" fontId="17" fillId="0" borderId="14" xfId="0" applyNumberFormat="1" applyFont="1" applyFill="1" applyBorder="1" applyAlignment="1" applyProtection="1">
      <alignment vertical="top"/>
      <protection/>
    </xf>
    <xf numFmtId="0" fontId="19" fillId="0" borderId="13" xfId="0" applyNumberFormat="1" applyFont="1" applyFill="1" applyBorder="1" applyAlignment="1" applyProtection="1">
      <alignment horizontal="right" vertical="top" wrapText="1"/>
      <protection/>
    </xf>
    <xf numFmtId="0" fontId="19" fillId="0" borderId="17" xfId="0" applyNumberFormat="1" applyFont="1" applyFill="1" applyBorder="1" applyAlignment="1" applyProtection="1">
      <alignment horizontal="right" vertical="top" wrapText="1"/>
      <protection/>
    </xf>
    <xf numFmtId="3" fontId="11" fillId="0" borderId="18" xfId="0" applyNumberFormat="1" applyFont="1" applyFill="1" applyBorder="1" applyAlignment="1" applyProtection="1">
      <alignment vertical="top"/>
      <protection locked="0"/>
    </xf>
    <xf numFmtId="0" fontId="19" fillId="0" borderId="19" xfId="0" applyNumberFormat="1" applyFont="1" applyFill="1" applyBorder="1" applyAlignment="1" applyProtection="1">
      <alignment horizontal="right" vertical="top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3" fontId="11" fillId="0" borderId="18" xfId="0" applyNumberFormat="1" applyFont="1" applyFill="1" applyBorder="1" applyAlignment="1" applyProtection="1">
      <alignment vertical="top"/>
      <protection/>
    </xf>
    <xf numFmtId="3" fontId="11" fillId="0" borderId="20" xfId="0" applyNumberFormat="1" applyFont="1" applyFill="1" applyBorder="1" applyAlignment="1" applyProtection="1">
      <alignment vertical="top"/>
      <protection/>
    </xf>
    <xf numFmtId="3" fontId="24" fillId="0" borderId="10" xfId="0" applyNumberFormat="1" applyFont="1" applyFill="1" applyBorder="1" applyAlignment="1" applyProtection="1">
      <alignment vertical="top"/>
      <protection/>
    </xf>
    <xf numFmtId="3" fontId="24" fillId="0" borderId="2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right" vertical="top" wrapText="1"/>
    </xf>
    <xf numFmtId="3" fontId="11" fillId="0" borderId="21" xfId="0" applyNumberFormat="1" applyFont="1" applyFill="1" applyBorder="1" applyAlignment="1" applyProtection="1">
      <alignment vertical="top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9" fillId="0" borderId="22" xfId="0" applyFont="1" applyFill="1" applyBorder="1" applyAlignment="1">
      <alignment horizontal="right" vertical="top" wrapText="1"/>
    </xf>
    <xf numFmtId="3" fontId="11" fillId="0" borderId="15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/>
      <protection/>
    </xf>
    <xf numFmtId="3" fontId="12" fillId="32" borderId="0" xfId="0" applyNumberFormat="1" applyFont="1" applyFill="1" applyBorder="1" applyAlignment="1" applyProtection="1">
      <alignment/>
      <protection/>
    </xf>
    <xf numFmtId="0" fontId="19" fillId="0" borderId="23" xfId="0" applyFont="1" applyFill="1" applyBorder="1" applyAlignment="1">
      <alignment horizontal="right" vertical="top" wrapText="1"/>
    </xf>
    <xf numFmtId="0" fontId="18" fillId="0" borderId="24" xfId="0" applyFont="1" applyFill="1" applyBorder="1" applyAlignment="1">
      <alignment horizontal="left" vertical="top" wrapText="1"/>
    </xf>
    <xf numFmtId="3" fontId="10" fillId="0" borderId="14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5"/>
  <sheetViews>
    <sheetView tabSelected="1" zoomScale="83" zoomScaleNormal="83" zoomScalePageLayoutView="0" workbookViewId="0" topLeftCell="A3">
      <selection activeCell="G59" sqref="G59"/>
    </sheetView>
  </sheetViews>
  <sheetFormatPr defaultColWidth="11.421875" defaultRowHeight="12.75"/>
  <cols>
    <col min="1" max="1" width="60.57421875" style="4" customWidth="1"/>
    <col min="2" max="2" width="15.57421875" style="13" customWidth="1"/>
    <col min="3" max="3" width="9.00390625" style="1" customWidth="1"/>
    <col min="4" max="4" width="5.00390625" style="1" customWidth="1"/>
    <col min="5" max="5" width="11.8515625" style="1" customWidth="1"/>
    <col min="6" max="16384" width="11.421875" style="1" customWidth="1"/>
  </cols>
  <sheetData>
    <row r="1" spans="1:2" ht="12.75">
      <c r="A1" s="58" t="s">
        <v>20</v>
      </c>
      <c r="B1" s="58"/>
    </row>
    <row r="2" spans="1:2" ht="12.75" customHeight="1">
      <c r="A2" s="39" t="s">
        <v>1</v>
      </c>
      <c r="B2" s="39"/>
    </row>
    <row r="3" spans="1:2" ht="12.75" customHeight="1">
      <c r="A3" s="39"/>
      <c r="B3" s="39"/>
    </row>
    <row r="4" spans="1:2" ht="12.75" customHeight="1">
      <c r="A4" s="40" t="s">
        <v>21</v>
      </c>
      <c r="B4" s="39"/>
    </row>
    <row r="5" spans="1:2" ht="12.75" customHeight="1">
      <c r="A5" s="28"/>
      <c r="B5" s="1"/>
    </row>
    <row r="6" spans="1:2" ht="15.75">
      <c r="A6" s="57" t="s">
        <v>53</v>
      </c>
      <c r="B6" s="57"/>
    </row>
    <row r="7" spans="1:2" ht="12.75">
      <c r="A7" s="10"/>
      <c r="B7" s="14"/>
    </row>
    <row r="8" spans="1:2" s="2" customFormat="1" ht="14.25">
      <c r="A8" s="30" t="s">
        <v>10</v>
      </c>
      <c r="B8" s="26" t="s">
        <v>58</v>
      </c>
    </row>
    <row r="9" spans="1:2" s="2" customFormat="1" ht="12.75">
      <c r="A9" s="32" t="s">
        <v>3</v>
      </c>
      <c r="B9" s="32">
        <f>B10+B11</f>
        <v>30926004</v>
      </c>
    </row>
    <row r="10" spans="1:2" ht="12.75">
      <c r="A10" s="24" t="s">
        <v>0</v>
      </c>
      <c r="B10" s="44">
        <v>29790280</v>
      </c>
    </row>
    <row r="11" spans="1:2" ht="12.75">
      <c r="A11" s="25" t="s">
        <v>2</v>
      </c>
      <c r="B11" s="43">
        <f>SUM(B12:B16)</f>
        <v>1135724</v>
      </c>
    </row>
    <row r="12" spans="1:2" ht="12.75">
      <c r="A12" s="27" t="s">
        <v>22</v>
      </c>
      <c r="B12" s="21">
        <v>625200</v>
      </c>
    </row>
    <row r="13" spans="1:2" ht="12.75">
      <c r="A13" s="27" t="s">
        <v>23</v>
      </c>
      <c r="B13" s="41">
        <v>330500</v>
      </c>
    </row>
    <row r="14" spans="1:2" ht="12.75">
      <c r="A14" s="50" t="s">
        <v>51</v>
      </c>
      <c r="B14" s="51">
        <v>121224</v>
      </c>
    </row>
    <row r="15" spans="1:2" ht="12.75">
      <c r="A15" s="50" t="s">
        <v>24</v>
      </c>
      <c r="B15" s="51">
        <v>24000</v>
      </c>
    </row>
    <row r="16" spans="1:2" ht="12.75">
      <c r="A16" s="47" t="s">
        <v>27</v>
      </c>
      <c r="B16" s="48">
        <v>34800</v>
      </c>
    </row>
    <row r="17" spans="1:5" s="5" customFormat="1" ht="15">
      <c r="A17" s="32" t="s">
        <v>4</v>
      </c>
      <c r="B17" s="32">
        <f>SUM(B18:B29)</f>
        <v>28565342</v>
      </c>
      <c r="E17" s="53">
        <f>B17+B31+B50+B54+B56+B43</f>
        <v>31635201</v>
      </c>
    </row>
    <row r="18" spans="1:2" s="5" customFormat="1" ht="15">
      <c r="A18" s="27" t="s">
        <v>28</v>
      </c>
      <c r="B18" s="42">
        <f>16495916-6653</f>
        <v>16489263</v>
      </c>
    </row>
    <row r="19" spans="1:2" s="5" customFormat="1" ht="15">
      <c r="A19" s="27" t="s">
        <v>29</v>
      </c>
      <c r="B19" s="42">
        <v>3700868</v>
      </c>
    </row>
    <row r="20" spans="1:7" s="5" customFormat="1" ht="15">
      <c r="A20" s="27" t="s">
        <v>30</v>
      </c>
      <c r="B20" s="42">
        <f>2277993-283550+9602</f>
        <v>2004045</v>
      </c>
      <c r="G20" s="49"/>
    </row>
    <row r="21" spans="1:2" s="5" customFormat="1" ht="15">
      <c r="A21" s="27" t="s">
        <v>31</v>
      </c>
      <c r="B21" s="42">
        <v>1618200</v>
      </c>
    </row>
    <row r="22" spans="1:2" s="5" customFormat="1" ht="15">
      <c r="A22" s="27" t="s">
        <v>32</v>
      </c>
      <c r="B22" s="42">
        <v>2269930</v>
      </c>
    </row>
    <row r="23" spans="1:2" s="5" customFormat="1" ht="15">
      <c r="A23" s="27" t="s">
        <v>48</v>
      </c>
      <c r="B23" s="42">
        <f>212412+6653</f>
        <v>219065</v>
      </c>
    </row>
    <row r="24" spans="1:2" s="5" customFormat="1" ht="15">
      <c r="A24" s="27" t="s">
        <v>33</v>
      </c>
      <c r="B24" s="42">
        <v>238520</v>
      </c>
    </row>
    <row r="25" spans="1:2" s="5" customFormat="1" ht="15">
      <c r="A25" s="27" t="s">
        <v>34</v>
      </c>
      <c r="B25" s="42">
        <v>467716</v>
      </c>
    </row>
    <row r="26" spans="1:2" s="5" customFormat="1" ht="15">
      <c r="A26" s="27" t="s">
        <v>35</v>
      </c>
      <c r="B26" s="42">
        <v>805802</v>
      </c>
    </row>
    <row r="27" spans="1:2" s="5" customFormat="1" ht="15">
      <c r="A27" s="27" t="s">
        <v>36</v>
      </c>
      <c r="B27" s="42">
        <v>278538</v>
      </c>
    </row>
    <row r="28" spans="1:2" s="5" customFormat="1" ht="15">
      <c r="A28" s="27" t="s">
        <v>52</v>
      </c>
      <c r="B28" s="42">
        <v>158595</v>
      </c>
    </row>
    <row r="29" spans="1:2" s="5" customFormat="1" ht="15">
      <c r="A29" s="27" t="s">
        <v>37</v>
      </c>
      <c r="B29" s="42">
        <v>314800</v>
      </c>
    </row>
    <row r="30" spans="1:5" s="5" customFormat="1" ht="15">
      <c r="A30" s="32" t="s">
        <v>5</v>
      </c>
      <c r="B30" s="32">
        <f>B9-B17</f>
        <v>2360662</v>
      </c>
      <c r="C30" s="20"/>
      <c r="E30" s="52">
        <f>B30/B9*100</f>
        <v>7.633259052802295</v>
      </c>
    </row>
    <row r="31" spans="1:5" ht="12.75">
      <c r="A31" s="32" t="s">
        <v>6</v>
      </c>
      <c r="B31" s="32">
        <f>SUM(B32:B42)</f>
        <v>2831794</v>
      </c>
      <c r="E31" s="45">
        <f>B31/B9*100</f>
        <v>9.156676045181912</v>
      </c>
    </row>
    <row r="32" spans="1:2" ht="12.75">
      <c r="A32" s="27" t="s">
        <v>28</v>
      </c>
      <c r="B32" s="42">
        <v>1434428</v>
      </c>
    </row>
    <row r="33" spans="1:2" ht="12.75">
      <c r="A33" s="27" t="s">
        <v>39</v>
      </c>
      <c r="B33" s="42">
        <f>566480+283550</f>
        <v>850030</v>
      </c>
    </row>
    <row r="34" spans="1:2" ht="12.75">
      <c r="A34" s="27" t="s">
        <v>40</v>
      </c>
      <c r="B34" s="42">
        <v>210235</v>
      </c>
    </row>
    <row r="35" spans="1:9" ht="12.75">
      <c r="A35" s="27" t="s">
        <v>41</v>
      </c>
      <c r="B35" s="42">
        <v>30200</v>
      </c>
      <c r="I35" s="45"/>
    </row>
    <row r="36" spans="1:2" ht="12.75">
      <c r="A36" s="27" t="s">
        <v>42</v>
      </c>
      <c r="B36" s="42">
        <v>30000</v>
      </c>
    </row>
    <row r="37" spans="1:2" ht="12.75">
      <c r="A37" s="27" t="s">
        <v>43</v>
      </c>
      <c r="B37" s="42">
        <v>25000</v>
      </c>
    </row>
    <row r="38" spans="1:2" ht="12.75">
      <c r="A38" s="27" t="s">
        <v>44</v>
      </c>
      <c r="B38" s="42">
        <v>10772</v>
      </c>
    </row>
    <row r="39" spans="1:2" ht="12.75">
      <c r="A39" s="27" t="s">
        <v>45</v>
      </c>
      <c r="B39" s="42">
        <v>2136</v>
      </c>
    </row>
    <row r="40" spans="1:2" ht="12.75">
      <c r="A40" s="27" t="s">
        <v>46</v>
      </c>
      <c r="B40" s="42">
        <v>1100</v>
      </c>
    </row>
    <row r="41" spans="1:2" ht="12.75">
      <c r="A41" s="27" t="s">
        <v>35</v>
      </c>
      <c r="B41" s="42">
        <v>99593</v>
      </c>
    </row>
    <row r="42" spans="1:2" ht="12.75">
      <c r="A42" s="54" t="s">
        <v>37</v>
      </c>
      <c r="B42" s="22">
        <v>138300</v>
      </c>
    </row>
    <row r="43" spans="1:2" ht="12.75">
      <c r="A43" s="55" t="s">
        <v>54</v>
      </c>
      <c r="B43" s="56">
        <f>SUM(B44:B45)</f>
        <v>167000</v>
      </c>
    </row>
    <row r="44" spans="1:2" ht="12.75">
      <c r="A44" s="47" t="s">
        <v>55</v>
      </c>
      <c r="B44" s="51">
        <v>57000</v>
      </c>
    </row>
    <row r="45" spans="1:2" ht="12.75">
      <c r="A45" s="47" t="s">
        <v>38</v>
      </c>
      <c r="B45" s="51">
        <v>110000</v>
      </c>
    </row>
    <row r="46" spans="1:2" ht="12.75">
      <c r="A46" s="32" t="s">
        <v>14</v>
      </c>
      <c r="B46" s="32">
        <f>SUM(B47:B49)</f>
        <v>417422</v>
      </c>
    </row>
    <row r="47" spans="1:2" ht="12.75">
      <c r="A47" s="27" t="s">
        <v>25</v>
      </c>
      <c r="B47" s="21">
        <v>108000</v>
      </c>
    </row>
    <row r="48" spans="1:2" ht="12.75">
      <c r="A48" s="27" t="s">
        <v>26</v>
      </c>
      <c r="B48" s="21">
        <v>297422</v>
      </c>
    </row>
    <row r="49" spans="1:2" ht="12.75">
      <c r="A49" s="27" t="s">
        <v>27</v>
      </c>
      <c r="B49" s="21">
        <v>12000</v>
      </c>
    </row>
    <row r="50" spans="1:2" ht="12.75" customHeight="1">
      <c r="A50" s="32" t="s">
        <v>15</v>
      </c>
      <c r="B50" s="32">
        <f>SUM(B51:B52)</f>
        <v>70165</v>
      </c>
    </row>
    <row r="51" spans="1:2" ht="12.75" customHeight="1">
      <c r="A51" s="27" t="s">
        <v>47</v>
      </c>
      <c r="B51" s="42">
        <v>54985</v>
      </c>
    </row>
    <row r="52" spans="1:2" ht="12.75" customHeight="1">
      <c r="A52" s="27" t="s">
        <v>37</v>
      </c>
      <c r="B52" s="42">
        <v>15180</v>
      </c>
    </row>
    <row r="53" spans="1:2" ht="12.75" customHeight="1">
      <c r="A53" s="32" t="s">
        <v>16</v>
      </c>
      <c r="B53" s="29"/>
    </row>
    <row r="54" spans="1:2" ht="12.75" customHeight="1">
      <c r="A54" s="32" t="s">
        <v>17</v>
      </c>
      <c r="B54" s="32"/>
    </row>
    <row r="55" spans="1:2" s="2" customFormat="1" ht="12.75" customHeight="1">
      <c r="A55" s="32" t="s">
        <v>18</v>
      </c>
      <c r="B55" s="32">
        <f>B30+B46-B31-B50-B54-B43</f>
        <v>-290875</v>
      </c>
    </row>
    <row r="56" spans="1:6" s="3" customFormat="1" ht="12.75" customHeight="1">
      <c r="A56" s="32" t="s">
        <v>7</v>
      </c>
      <c r="B56" s="32">
        <v>900</v>
      </c>
      <c r="F56" s="46"/>
    </row>
    <row r="57" spans="1:2" s="3" customFormat="1" ht="12.75" customHeight="1">
      <c r="A57" s="32" t="s">
        <v>8</v>
      </c>
      <c r="B57" s="32">
        <f>B55-B56</f>
        <v>-291775</v>
      </c>
    </row>
    <row r="58" spans="1:2" s="3" customFormat="1" ht="12.75" customHeight="1">
      <c r="A58" s="32" t="s">
        <v>9</v>
      </c>
      <c r="B58" s="32">
        <f>B57</f>
        <v>-291775</v>
      </c>
    </row>
    <row r="59" spans="1:2" s="3" customFormat="1" ht="12.75" customHeight="1">
      <c r="A59" s="33" t="s">
        <v>12</v>
      </c>
      <c r="B59" s="21">
        <v>8710634</v>
      </c>
    </row>
    <row r="60" spans="1:2" s="6" customFormat="1" ht="12.75">
      <c r="A60" s="33" t="s">
        <v>13</v>
      </c>
      <c r="B60" s="23">
        <v>2226781</v>
      </c>
    </row>
    <row r="61" spans="1:2" s="6" customFormat="1" ht="12.75">
      <c r="A61" s="34" t="s">
        <v>56</v>
      </c>
      <c r="B61" s="35"/>
    </row>
    <row r="62" spans="1:2" s="3" customFormat="1" ht="12.75" customHeight="1">
      <c r="A62" s="36" t="s">
        <v>57</v>
      </c>
      <c r="B62" s="22"/>
    </row>
    <row r="64" ht="12.75">
      <c r="A64" s="31" t="s">
        <v>11</v>
      </c>
    </row>
    <row r="65" ht="22.5">
      <c r="A65" s="38" t="s">
        <v>19</v>
      </c>
    </row>
    <row r="67" spans="1:87" s="18" customFormat="1" ht="12.75">
      <c r="A67" s="37" t="s">
        <v>49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</row>
    <row r="68" ht="12.75">
      <c r="A68" s="37" t="s">
        <v>50</v>
      </c>
    </row>
    <row r="69" spans="1:87" s="18" customFormat="1" ht="15.75">
      <c r="A69" s="19"/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</row>
    <row r="70" spans="1:87" s="8" customFormat="1" ht="15.75">
      <c r="A70" s="9"/>
      <c r="B70" s="1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</row>
    <row r="71" spans="2:87" s="8" customFormat="1" ht="12.75"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</row>
    <row r="72" spans="2:87" s="8" customFormat="1" ht="12.75"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</row>
    <row r="73" spans="2:87" s="8" customFormat="1" ht="12.75">
      <c r="B73" s="1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</row>
    <row r="74" spans="2:87" s="8" customFormat="1" ht="12.75">
      <c r="B74" s="1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</row>
    <row r="75" spans="2:87" s="8" customFormat="1" ht="12.75"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</row>
  </sheetData>
  <sheetProtection/>
  <mergeCells count="2">
    <mergeCell ref="A6:B6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Ina Poriete</cp:lastModifiedBy>
  <cp:lastPrinted>2023-09-12T09:11:27Z</cp:lastPrinted>
  <dcterms:created xsi:type="dcterms:W3CDTF">2006-10-24T16:24:37Z</dcterms:created>
  <dcterms:modified xsi:type="dcterms:W3CDTF">2024-03-11T11:47:41Z</dcterms:modified>
  <cp:category/>
  <cp:version/>
  <cp:contentType/>
  <cp:contentStatus/>
</cp:coreProperties>
</file>