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eplp-my.sharepoint.com/personal/marija_dzelme_seplp_lv/Documents/PADOMES LĒMUMI/Lēmums par LR SP 2022.gadam apstiprināšanu/"/>
    </mc:Choice>
  </mc:AlternateContent>
  <xr:revisionPtr revIDLastSave="0" documentId="8_{3DBB341A-EB47-4D66-A0A3-7ADC5C5EAA5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LĀNS" sheetId="2" r:id="rId1"/>
  </sheets>
  <definedNames>
    <definedName name="_xlnm.Print_Area" localSheetId="0">PLĀNS!$A$2:$AF$177</definedName>
    <definedName name="_xlnm.Print_Titles" localSheetId="0">PLĀNS!$A:$B,PLĀNS!$2:$7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E131" i="2" l="1"/>
  <c r="AE141" i="2"/>
  <c r="AE142" i="2"/>
  <c r="Q139" i="2"/>
  <c r="Q143" i="2" s="1"/>
  <c r="J139" i="2"/>
  <c r="J143" i="2" s="1"/>
  <c r="R109" i="2" l="1"/>
  <c r="V79" i="2"/>
  <c r="M79" i="2"/>
  <c r="AC22" i="2" l="1"/>
  <c r="AC33" i="2" s="1"/>
  <c r="AC109" i="2"/>
  <c r="X55" i="2"/>
  <c r="Q110" i="2" l="1"/>
  <c r="Q109" i="2" s="1"/>
  <c r="Q71" i="2"/>
  <c r="C28" i="2" l="1"/>
  <c r="J49" i="2"/>
  <c r="AE112" i="2"/>
  <c r="C21" i="2"/>
  <c r="Q21" i="2" l="1"/>
  <c r="R20" i="2"/>
  <c r="C10" i="2" l="1"/>
  <c r="Q13" i="2"/>
  <c r="AE11" i="2" l="1"/>
  <c r="O22" i="2" l="1"/>
  <c r="O33" i="2" s="1"/>
  <c r="M22" i="2"/>
  <c r="M33" i="2" s="1"/>
  <c r="J115" i="2" l="1"/>
  <c r="M113" i="2"/>
  <c r="M111" i="2" s="1"/>
  <c r="AE162" i="2"/>
  <c r="X162" i="2"/>
  <c r="Q162" i="2"/>
  <c r="J162" i="2"/>
  <c r="C162" i="2"/>
  <c r="AE158" i="2"/>
  <c r="AE157" i="2"/>
  <c r="AE156" i="2"/>
  <c r="AE155" i="2"/>
  <c r="AE154" i="2"/>
  <c r="AE153" i="2"/>
  <c r="AE152" i="2"/>
  <c r="X145" i="2"/>
  <c r="Q145" i="2"/>
  <c r="J145" i="2"/>
  <c r="C145" i="2"/>
  <c r="AE140" i="2"/>
  <c r="X139" i="2"/>
  <c r="Q127" i="2"/>
  <c r="Q126" i="2" s="1"/>
  <c r="J127" i="2"/>
  <c r="J126" i="2" s="1"/>
  <c r="C139" i="2"/>
  <c r="AE138" i="2"/>
  <c r="AE137" i="2"/>
  <c r="AE136" i="2"/>
  <c r="AE135" i="2"/>
  <c r="AE134" i="2"/>
  <c r="AE133" i="2"/>
  <c r="AE132" i="2"/>
  <c r="AE130" i="2"/>
  <c r="AE129" i="2"/>
  <c r="AE122" i="2"/>
  <c r="X119" i="2"/>
  <c r="Q119" i="2"/>
  <c r="J119" i="2"/>
  <c r="C119" i="2"/>
  <c r="X118" i="2"/>
  <c r="Q118" i="2"/>
  <c r="J118" i="2"/>
  <c r="C118" i="2"/>
  <c r="X117" i="2"/>
  <c r="Q117" i="2"/>
  <c r="J117" i="2"/>
  <c r="C117" i="2"/>
  <c r="X116" i="2"/>
  <c r="Q116" i="2"/>
  <c r="J116" i="2"/>
  <c r="C116" i="2"/>
  <c r="X115" i="2"/>
  <c r="Q115" i="2"/>
  <c r="C115" i="2"/>
  <c r="X114" i="2"/>
  <c r="Q114" i="2"/>
  <c r="J114" i="2"/>
  <c r="C114" i="2"/>
  <c r="AD113" i="2"/>
  <c r="AD111" i="2" s="1"/>
  <c r="AC113" i="2"/>
  <c r="AC111" i="2" s="1"/>
  <c r="AC108" i="2" s="1"/>
  <c r="AB113" i="2"/>
  <c r="AB111" i="2" s="1"/>
  <c r="AA113" i="2"/>
  <c r="AA111" i="2" s="1"/>
  <c r="Z113" i="2"/>
  <c r="Z111" i="2" s="1"/>
  <c r="Y113" i="2"/>
  <c r="Y111" i="2" s="1"/>
  <c r="W113" i="2"/>
  <c r="W111" i="2" s="1"/>
  <c r="V113" i="2"/>
  <c r="V111" i="2" s="1"/>
  <c r="U113" i="2"/>
  <c r="U111" i="2" s="1"/>
  <c r="T113" i="2"/>
  <c r="T111" i="2" s="1"/>
  <c r="S113" i="2"/>
  <c r="S111" i="2" s="1"/>
  <c r="R113" i="2"/>
  <c r="R111" i="2" s="1"/>
  <c r="P113" i="2"/>
  <c r="P111" i="2" s="1"/>
  <c r="O113" i="2"/>
  <c r="O111" i="2" s="1"/>
  <c r="N113" i="2"/>
  <c r="N111" i="2" s="1"/>
  <c r="L113" i="2"/>
  <c r="L111" i="2" s="1"/>
  <c r="K113" i="2"/>
  <c r="K111" i="2" s="1"/>
  <c r="I113" i="2"/>
  <c r="I111" i="2" s="1"/>
  <c r="H113" i="2"/>
  <c r="H111" i="2" s="1"/>
  <c r="G113" i="2"/>
  <c r="G111" i="2" s="1"/>
  <c r="F113" i="2"/>
  <c r="F111" i="2" s="1"/>
  <c r="E113" i="2"/>
  <c r="E111" i="2" s="1"/>
  <c r="D113" i="2"/>
  <c r="D111" i="2" s="1"/>
  <c r="X110" i="2"/>
  <c r="X109" i="2" s="1"/>
  <c r="J110" i="2"/>
  <c r="J109" i="2" s="1"/>
  <c r="C110" i="2"/>
  <c r="AD109" i="2"/>
  <c r="AB109" i="2"/>
  <c r="AA109" i="2"/>
  <c r="Z109" i="2"/>
  <c r="Y109" i="2"/>
  <c r="W109" i="2"/>
  <c r="V109" i="2"/>
  <c r="U109" i="2"/>
  <c r="T109" i="2"/>
  <c r="S109" i="2"/>
  <c r="P109" i="2"/>
  <c r="O109" i="2"/>
  <c r="N109" i="2"/>
  <c r="M109" i="2"/>
  <c r="L109" i="2"/>
  <c r="K109" i="2"/>
  <c r="I109" i="2"/>
  <c r="H109" i="2"/>
  <c r="G109" i="2"/>
  <c r="F109" i="2"/>
  <c r="E109" i="2"/>
  <c r="E108" i="2" s="1"/>
  <c r="D109" i="2"/>
  <c r="AE107" i="2"/>
  <c r="AE106" i="2" s="1"/>
  <c r="AE105" i="2" s="1"/>
  <c r="AD106" i="2"/>
  <c r="AD105" i="2" s="1"/>
  <c r="AC106" i="2"/>
  <c r="AC105" i="2" s="1"/>
  <c r="AB106" i="2"/>
  <c r="AA106" i="2"/>
  <c r="AA105" i="2" s="1"/>
  <c r="Z106" i="2"/>
  <c r="Z105" i="2" s="1"/>
  <c r="Y106" i="2"/>
  <c r="Y105" i="2" s="1"/>
  <c r="X106" i="2"/>
  <c r="Q106" i="2"/>
  <c r="Q105" i="2" s="1"/>
  <c r="J106" i="2"/>
  <c r="J105" i="2" s="1"/>
  <c r="I106" i="2"/>
  <c r="I105" i="2" s="1"/>
  <c r="H106" i="2"/>
  <c r="H105" i="2" s="1"/>
  <c r="G106" i="2"/>
  <c r="G105" i="2" s="1"/>
  <c r="F106" i="2"/>
  <c r="F105" i="2" s="1"/>
  <c r="E106" i="2"/>
  <c r="E105" i="2" s="1"/>
  <c r="D106" i="2"/>
  <c r="C106" i="2"/>
  <c r="C105" i="2" s="1"/>
  <c r="AB105" i="2"/>
  <c r="X105" i="2"/>
  <c r="D105" i="2"/>
  <c r="X104" i="2"/>
  <c r="Q104" i="2"/>
  <c r="J104" i="2"/>
  <c r="X103" i="2"/>
  <c r="Q103" i="2"/>
  <c r="J103" i="2"/>
  <c r="C103" i="2"/>
  <c r="X102" i="2"/>
  <c r="Q102" i="2"/>
  <c r="J102" i="2"/>
  <c r="C102" i="2"/>
  <c r="X101" i="2"/>
  <c r="Q101" i="2"/>
  <c r="J101" i="2"/>
  <c r="C101" i="2"/>
  <c r="X100" i="2"/>
  <c r="Q100" i="2"/>
  <c r="J100" i="2"/>
  <c r="C100" i="2"/>
  <c r="AD99" i="2"/>
  <c r="AC99" i="2"/>
  <c r="AC98" i="2" s="1"/>
  <c r="AB99" i="2"/>
  <c r="AB98" i="2" s="1"/>
  <c r="AA99" i="2"/>
  <c r="AA98" i="2" s="1"/>
  <c r="Z99" i="2"/>
  <c r="Z98" i="2" s="1"/>
  <c r="Y99" i="2"/>
  <c r="Y98" i="2" s="1"/>
  <c r="W99" i="2"/>
  <c r="W98" i="2" s="1"/>
  <c r="V99" i="2"/>
  <c r="V98" i="2" s="1"/>
  <c r="U99" i="2"/>
  <c r="U98" i="2" s="1"/>
  <c r="T99" i="2"/>
  <c r="T98" i="2" s="1"/>
  <c r="S99" i="2"/>
  <c r="S98" i="2" s="1"/>
  <c r="R99" i="2"/>
  <c r="R98" i="2" s="1"/>
  <c r="P99" i="2"/>
  <c r="P98" i="2" s="1"/>
  <c r="O99" i="2"/>
  <c r="O98" i="2" s="1"/>
  <c r="N99" i="2"/>
  <c r="N98" i="2" s="1"/>
  <c r="M99" i="2"/>
  <c r="M98" i="2" s="1"/>
  <c r="L99" i="2"/>
  <c r="L98" i="2" s="1"/>
  <c r="K99" i="2"/>
  <c r="K98" i="2" s="1"/>
  <c r="I99" i="2"/>
  <c r="I98" i="2" s="1"/>
  <c r="H99" i="2"/>
  <c r="H98" i="2" s="1"/>
  <c r="G99" i="2"/>
  <c r="G98" i="2" s="1"/>
  <c r="F99" i="2"/>
  <c r="F98" i="2" s="1"/>
  <c r="E99" i="2"/>
  <c r="E98" i="2" s="1"/>
  <c r="D99" i="2"/>
  <c r="D98" i="2" s="1"/>
  <c r="AD98" i="2"/>
  <c r="J97" i="2"/>
  <c r="AE97" i="2" s="1"/>
  <c r="X96" i="2"/>
  <c r="J96" i="2"/>
  <c r="C96" i="2"/>
  <c r="X95" i="2"/>
  <c r="Q95" i="2"/>
  <c r="J95" i="2"/>
  <c r="C95" i="2"/>
  <c r="X94" i="2"/>
  <c r="Q94" i="2"/>
  <c r="J94" i="2"/>
  <c r="C94" i="2"/>
  <c r="X93" i="2"/>
  <c r="X92" i="2" s="1"/>
  <c r="C93" i="2"/>
  <c r="AD92" i="2"/>
  <c r="AC92" i="2"/>
  <c r="AB92" i="2"/>
  <c r="AA92" i="2"/>
  <c r="Z92" i="2"/>
  <c r="Y92" i="2"/>
  <c r="W92" i="2"/>
  <c r="V92" i="2"/>
  <c r="U92" i="2"/>
  <c r="T92" i="2"/>
  <c r="S92" i="2"/>
  <c r="R92" i="2"/>
  <c r="Q92" i="2"/>
  <c r="P92" i="2"/>
  <c r="O92" i="2"/>
  <c r="N92" i="2"/>
  <c r="M92" i="2"/>
  <c r="L92" i="2"/>
  <c r="K92" i="2"/>
  <c r="J92" i="2"/>
  <c r="I92" i="2"/>
  <c r="H92" i="2"/>
  <c r="G92" i="2"/>
  <c r="F92" i="2"/>
  <c r="E92" i="2"/>
  <c r="D92" i="2"/>
  <c r="X91" i="2"/>
  <c r="Q91" i="2"/>
  <c r="J91" i="2"/>
  <c r="C91" i="2"/>
  <c r="X90" i="2"/>
  <c r="Q90" i="2"/>
  <c r="J90" i="2"/>
  <c r="C90" i="2"/>
  <c r="X89" i="2"/>
  <c r="Q89" i="2"/>
  <c r="J89" i="2"/>
  <c r="C89" i="2"/>
  <c r="X88" i="2"/>
  <c r="Q88" i="2"/>
  <c r="C88" i="2"/>
  <c r="AD87" i="2"/>
  <c r="AC87" i="2"/>
  <c r="AB87" i="2"/>
  <c r="AA87" i="2"/>
  <c r="Z87" i="2"/>
  <c r="Y87" i="2"/>
  <c r="W87" i="2"/>
  <c r="V87" i="2"/>
  <c r="U87" i="2"/>
  <c r="T87" i="2"/>
  <c r="S87" i="2"/>
  <c r="R87" i="2"/>
  <c r="P87" i="2"/>
  <c r="O87" i="2"/>
  <c r="N87" i="2"/>
  <c r="M87" i="2"/>
  <c r="L87" i="2"/>
  <c r="K87" i="2"/>
  <c r="I87" i="2"/>
  <c r="H87" i="2"/>
  <c r="G87" i="2"/>
  <c r="F87" i="2"/>
  <c r="E87" i="2"/>
  <c r="D87" i="2"/>
  <c r="X86" i="2"/>
  <c r="Q86" i="2"/>
  <c r="J86" i="2"/>
  <c r="C86" i="2"/>
  <c r="X85" i="2"/>
  <c r="Q85" i="2"/>
  <c r="J85" i="2"/>
  <c r="C85" i="2"/>
  <c r="X84" i="2"/>
  <c r="Q84" i="2"/>
  <c r="J84" i="2"/>
  <c r="C84" i="2"/>
  <c r="X83" i="2"/>
  <c r="Q83" i="2"/>
  <c r="J83" i="2"/>
  <c r="C83" i="2"/>
  <c r="AD82" i="2"/>
  <c r="AC82" i="2"/>
  <c r="AB82" i="2"/>
  <c r="AA82" i="2"/>
  <c r="Z82" i="2"/>
  <c r="Y82" i="2"/>
  <c r="W82" i="2"/>
  <c r="V82" i="2"/>
  <c r="U82" i="2"/>
  <c r="T82" i="2"/>
  <c r="S82" i="2"/>
  <c r="R82" i="2"/>
  <c r="P82" i="2"/>
  <c r="O82" i="2"/>
  <c r="N82" i="2"/>
  <c r="M82" i="2"/>
  <c r="L82" i="2"/>
  <c r="K82" i="2"/>
  <c r="I82" i="2"/>
  <c r="H82" i="2"/>
  <c r="G82" i="2"/>
  <c r="F82" i="2"/>
  <c r="E82" i="2"/>
  <c r="D82" i="2"/>
  <c r="X80" i="2"/>
  <c r="X79" i="2" s="1"/>
  <c r="Q80" i="2"/>
  <c r="Q79" i="2" s="1"/>
  <c r="J80" i="2"/>
  <c r="J79" i="2" s="1"/>
  <c r="C80" i="2"/>
  <c r="C79" i="2" s="1"/>
  <c r="AD79" i="2"/>
  <c r="AC79" i="2"/>
  <c r="AB79" i="2"/>
  <c r="AA79" i="2"/>
  <c r="Z79" i="2"/>
  <c r="Y79" i="2"/>
  <c r="W79" i="2"/>
  <c r="U79" i="2"/>
  <c r="T79" i="2"/>
  <c r="S79" i="2"/>
  <c r="R79" i="2"/>
  <c r="P79" i="2"/>
  <c r="O79" i="2"/>
  <c r="N79" i="2"/>
  <c r="L79" i="2"/>
  <c r="K79" i="2"/>
  <c r="I79" i="2"/>
  <c r="H79" i="2"/>
  <c r="G79" i="2"/>
  <c r="F79" i="2"/>
  <c r="E79" i="2"/>
  <c r="D79" i="2"/>
  <c r="X78" i="2"/>
  <c r="Q78" i="2"/>
  <c r="J78" i="2"/>
  <c r="C78" i="2"/>
  <c r="X77" i="2"/>
  <c r="Q77" i="2"/>
  <c r="J77" i="2"/>
  <c r="C77" i="2"/>
  <c r="X76" i="2"/>
  <c r="Q76" i="2"/>
  <c r="J76" i="2"/>
  <c r="C76" i="2"/>
  <c r="X75" i="2"/>
  <c r="Q75" i="2"/>
  <c r="J75" i="2"/>
  <c r="C75" i="2"/>
  <c r="X74" i="2"/>
  <c r="Q74" i="2"/>
  <c r="J74" i="2"/>
  <c r="C74" i="2"/>
  <c r="AD73" i="2"/>
  <c r="AC73" i="2"/>
  <c r="AB73" i="2"/>
  <c r="AA73" i="2"/>
  <c r="Z73" i="2"/>
  <c r="Y73" i="2"/>
  <c r="W73" i="2"/>
  <c r="V73" i="2"/>
  <c r="U73" i="2"/>
  <c r="T73" i="2"/>
  <c r="S73" i="2"/>
  <c r="R73" i="2"/>
  <c r="P73" i="2"/>
  <c r="O73" i="2"/>
  <c r="N73" i="2"/>
  <c r="M73" i="2"/>
  <c r="L73" i="2"/>
  <c r="K73" i="2"/>
  <c r="I73" i="2"/>
  <c r="H73" i="2"/>
  <c r="G73" i="2"/>
  <c r="F73" i="2"/>
  <c r="E73" i="2"/>
  <c r="D73" i="2"/>
  <c r="X72" i="2"/>
  <c r="Q72" i="2"/>
  <c r="J72" i="2"/>
  <c r="C72" i="2"/>
  <c r="X71" i="2"/>
  <c r="X70" i="2" s="1"/>
  <c r="J71" i="2"/>
  <c r="C71" i="2"/>
  <c r="AD70" i="2"/>
  <c r="AC70" i="2"/>
  <c r="AB70" i="2"/>
  <c r="AA70" i="2"/>
  <c r="Z70" i="2"/>
  <c r="Y70" i="2"/>
  <c r="W70" i="2"/>
  <c r="V70" i="2"/>
  <c r="U70" i="2"/>
  <c r="T70" i="2"/>
  <c r="S70" i="2"/>
  <c r="R70" i="2"/>
  <c r="P70" i="2"/>
  <c r="O70" i="2"/>
  <c r="N70" i="2"/>
  <c r="M70" i="2"/>
  <c r="L70" i="2"/>
  <c r="K70" i="2"/>
  <c r="I70" i="2"/>
  <c r="H70" i="2"/>
  <c r="G70" i="2"/>
  <c r="F70" i="2"/>
  <c r="E70" i="2"/>
  <c r="D70" i="2"/>
  <c r="X69" i="2"/>
  <c r="Q69" i="2"/>
  <c r="J69" i="2"/>
  <c r="C69" i="2"/>
  <c r="X68" i="2"/>
  <c r="Q68" i="2"/>
  <c r="J68" i="2"/>
  <c r="C68" i="2"/>
  <c r="X67" i="2"/>
  <c r="Q67" i="2"/>
  <c r="J67" i="2"/>
  <c r="C67" i="2"/>
  <c r="X66" i="2"/>
  <c r="Q66" i="2"/>
  <c r="J66" i="2"/>
  <c r="C66" i="2"/>
  <c r="X65" i="2"/>
  <c r="Q65" i="2"/>
  <c r="J65" i="2"/>
  <c r="C65" i="2"/>
  <c r="X64" i="2"/>
  <c r="Q64" i="2"/>
  <c r="J64" i="2"/>
  <c r="C64" i="2"/>
  <c r="AD63" i="2"/>
  <c r="AC63" i="2"/>
  <c r="AB63" i="2"/>
  <c r="AA63" i="2"/>
  <c r="Z63" i="2"/>
  <c r="Y63" i="2"/>
  <c r="W63" i="2"/>
  <c r="V63" i="2"/>
  <c r="U63" i="2"/>
  <c r="T63" i="2"/>
  <c r="S63" i="2"/>
  <c r="R63" i="2"/>
  <c r="P63" i="2"/>
  <c r="O63" i="2"/>
  <c r="N63" i="2"/>
  <c r="M63" i="2"/>
  <c r="L63" i="2"/>
  <c r="K63" i="2"/>
  <c r="I63" i="2"/>
  <c r="H63" i="2"/>
  <c r="G63" i="2"/>
  <c r="F63" i="2"/>
  <c r="E63" i="2"/>
  <c r="D63" i="2"/>
  <c r="X62" i="2"/>
  <c r="Q62" i="2"/>
  <c r="J62" i="2"/>
  <c r="C62" i="2"/>
  <c r="X61" i="2"/>
  <c r="Q61" i="2"/>
  <c r="J61" i="2"/>
  <c r="C61" i="2"/>
  <c r="X60" i="2"/>
  <c r="Q60" i="2"/>
  <c r="J60" i="2"/>
  <c r="C60" i="2"/>
  <c r="X59" i="2"/>
  <c r="Q59" i="2"/>
  <c r="J59" i="2"/>
  <c r="C59" i="2"/>
  <c r="X58" i="2"/>
  <c r="Q58" i="2"/>
  <c r="J58" i="2"/>
  <c r="C58" i="2"/>
  <c r="X57" i="2"/>
  <c r="Q57" i="2"/>
  <c r="J57" i="2"/>
  <c r="C57" i="2"/>
  <c r="X56" i="2"/>
  <c r="Q56" i="2"/>
  <c r="J56" i="2"/>
  <c r="C56" i="2"/>
  <c r="Q55" i="2"/>
  <c r="J55" i="2"/>
  <c r="C55" i="2"/>
  <c r="AD54" i="2"/>
  <c r="AC54" i="2"/>
  <c r="AB54" i="2"/>
  <c r="AA54" i="2"/>
  <c r="Z54" i="2"/>
  <c r="Y54" i="2"/>
  <c r="W54" i="2"/>
  <c r="V54" i="2"/>
  <c r="U54" i="2"/>
  <c r="T54" i="2"/>
  <c r="S54" i="2"/>
  <c r="R54" i="2"/>
  <c r="P54" i="2"/>
  <c r="O54" i="2"/>
  <c r="N54" i="2"/>
  <c r="M54" i="2"/>
  <c r="L54" i="2"/>
  <c r="K54" i="2"/>
  <c r="I54" i="2"/>
  <c r="H54" i="2"/>
  <c r="G54" i="2"/>
  <c r="F54" i="2"/>
  <c r="E54" i="2"/>
  <c r="D54" i="2"/>
  <c r="X53" i="2"/>
  <c r="Q53" i="2"/>
  <c r="J53" i="2"/>
  <c r="C53" i="2"/>
  <c r="X52" i="2"/>
  <c r="Q52" i="2"/>
  <c r="J52" i="2"/>
  <c r="C52" i="2"/>
  <c r="X51" i="2"/>
  <c r="Q51" i="2"/>
  <c r="J51" i="2"/>
  <c r="C51" i="2"/>
  <c r="X50" i="2"/>
  <c r="Q50" i="2"/>
  <c r="J50" i="2"/>
  <c r="C50" i="2"/>
  <c r="X49" i="2"/>
  <c r="Q49" i="2"/>
  <c r="C49" i="2"/>
  <c r="AD48" i="2"/>
  <c r="AC48" i="2"/>
  <c r="AB48" i="2"/>
  <c r="AA48" i="2"/>
  <c r="Z48" i="2"/>
  <c r="Y48" i="2"/>
  <c r="W48" i="2"/>
  <c r="V48" i="2"/>
  <c r="U48" i="2"/>
  <c r="T48" i="2"/>
  <c r="S48" i="2"/>
  <c r="R48" i="2"/>
  <c r="P48" i="2"/>
  <c r="O48" i="2"/>
  <c r="N48" i="2"/>
  <c r="M48" i="2"/>
  <c r="L48" i="2"/>
  <c r="K48" i="2"/>
  <c r="I48" i="2"/>
  <c r="H48" i="2"/>
  <c r="G48" i="2"/>
  <c r="F48" i="2"/>
  <c r="E48" i="2"/>
  <c r="D48" i="2"/>
  <c r="X47" i="2"/>
  <c r="Q47" i="2"/>
  <c r="J47" i="2"/>
  <c r="C47" i="2"/>
  <c r="X45" i="2"/>
  <c r="Q45" i="2"/>
  <c r="J45" i="2"/>
  <c r="C45" i="2"/>
  <c r="X44" i="2"/>
  <c r="Q44" i="2"/>
  <c r="J44" i="2"/>
  <c r="C44" i="2"/>
  <c r="AD43" i="2"/>
  <c r="AC43" i="2"/>
  <c r="AB43" i="2"/>
  <c r="AA43" i="2"/>
  <c r="Z43" i="2"/>
  <c r="Y43" i="2"/>
  <c r="W43" i="2"/>
  <c r="V43" i="2"/>
  <c r="U43" i="2"/>
  <c r="T43" i="2"/>
  <c r="S43" i="2"/>
  <c r="R43" i="2"/>
  <c r="P43" i="2"/>
  <c r="O43" i="2"/>
  <c r="N43" i="2"/>
  <c r="M43" i="2"/>
  <c r="L43" i="2"/>
  <c r="K43" i="2"/>
  <c r="J43" i="2"/>
  <c r="I43" i="2"/>
  <c r="H43" i="2"/>
  <c r="G43" i="2"/>
  <c r="F43" i="2"/>
  <c r="E43" i="2"/>
  <c r="D43" i="2"/>
  <c r="X42" i="2"/>
  <c r="Q42" i="2"/>
  <c r="J42" i="2"/>
  <c r="C42" i="2"/>
  <c r="X41" i="2"/>
  <c r="Q41" i="2"/>
  <c r="Q40" i="2" s="1"/>
  <c r="J41" i="2"/>
  <c r="J40" i="2" s="1"/>
  <c r="C41" i="2"/>
  <c r="AD40" i="2"/>
  <c r="AC40" i="2"/>
  <c r="AB40" i="2"/>
  <c r="AA40" i="2"/>
  <c r="Z40" i="2"/>
  <c r="Y40" i="2"/>
  <c r="W40" i="2"/>
  <c r="V40" i="2"/>
  <c r="U40" i="2"/>
  <c r="U39" i="2" s="1"/>
  <c r="T40" i="2"/>
  <c r="S40" i="2"/>
  <c r="S39" i="2" s="1"/>
  <c r="R40" i="2"/>
  <c r="P40" i="2"/>
  <c r="O40" i="2"/>
  <c r="N40" i="2"/>
  <c r="M40" i="2"/>
  <c r="L40" i="2"/>
  <c r="K40" i="2"/>
  <c r="I40" i="2"/>
  <c r="H40" i="2"/>
  <c r="G40" i="2"/>
  <c r="F40" i="2"/>
  <c r="E40" i="2"/>
  <c r="D40" i="2"/>
  <c r="X37" i="2"/>
  <c r="Q37" i="2"/>
  <c r="J37" i="2"/>
  <c r="C37" i="2"/>
  <c r="X36" i="2"/>
  <c r="Q36" i="2"/>
  <c r="J36" i="2"/>
  <c r="C36" i="2"/>
  <c r="X35" i="2"/>
  <c r="Q35" i="2"/>
  <c r="J35" i="2"/>
  <c r="C35" i="2"/>
  <c r="AD34" i="2"/>
  <c r="AC34" i="2"/>
  <c r="AB34" i="2"/>
  <c r="AB32" i="2" s="1"/>
  <c r="AA34" i="2"/>
  <c r="Z34" i="2"/>
  <c r="Z32" i="2" s="1"/>
  <c r="Y34" i="2"/>
  <c r="W34" i="2"/>
  <c r="W32" i="2" s="1"/>
  <c r="V34" i="2"/>
  <c r="U34" i="2"/>
  <c r="U32" i="2" s="1"/>
  <c r="T34" i="2"/>
  <c r="S34" i="2"/>
  <c r="S32" i="2" s="1"/>
  <c r="R34" i="2"/>
  <c r="P34" i="2"/>
  <c r="P32" i="2" s="1"/>
  <c r="O34" i="2"/>
  <c r="O32" i="2" s="1"/>
  <c r="N34" i="2"/>
  <c r="N32" i="2" s="1"/>
  <c r="M34" i="2"/>
  <c r="M32" i="2" s="1"/>
  <c r="L34" i="2"/>
  <c r="L32" i="2" s="1"/>
  <c r="K34" i="2"/>
  <c r="I34" i="2"/>
  <c r="I32" i="2" s="1"/>
  <c r="H34" i="2"/>
  <c r="G34" i="2"/>
  <c r="G32" i="2" s="1"/>
  <c r="F34" i="2"/>
  <c r="E34" i="2"/>
  <c r="E32" i="2" s="1"/>
  <c r="D34" i="2"/>
  <c r="AD32" i="2"/>
  <c r="X31" i="2"/>
  <c r="Q31" i="2"/>
  <c r="J31" i="2"/>
  <c r="C31" i="2"/>
  <c r="X30" i="2"/>
  <c r="Q30" i="2"/>
  <c r="J30" i="2"/>
  <c r="C30" i="2"/>
  <c r="X29" i="2"/>
  <c r="Q29" i="2"/>
  <c r="J29" i="2"/>
  <c r="C29" i="2"/>
  <c r="X28" i="2"/>
  <c r="Q28" i="2"/>
  <c r="J28" i="2"/>
  <c r="X27" i="2"/>
  <c r="Q27" i="2"/>
  <c r="J27" i="2"/>
  <c r="C27" i="2"/>
  <c r="X26" i="2"/>
  <c r="Q26" i="2"/>
  <c r="J26" i="2"/>
  <c r="C26" i="2"/>
  <c r="X25" i="2"/>
  <c r="Q25" i="2"/>
  <c r="J25" i="2"/>
  <c r="C25" i="2"/>
  <c r="X24" i="2"/>
  <c r="Q24" i="2"/>
  <c r="J24" i="2"/>
  <c r="C24" i="2"/>
  <c r="X23" i="2"/>
  <c r="Q23" i="2"/>
  <c r="J23" i="2"/>
  <c r="C23" i="2"/>
  <c r="AD22" i="2"/>
  <c r="AB22" i="2"/>
  <c r="AA22" i="2"/>
  <c r="AA33" i="2" s="1"/>
  <c r="Z22" i="2"/>
  <c r="Y22" i="2"/>
  <c r="Y33" i="2" s="1"/>
  <c r="W22" i="2"/>
  <c r="V22" i="2"/>
  <c r="V33" i="2" s="1"/>
  <c r="U22" i="2"/>
  <c r="T22" i="2"/>
  <c r="T33" i="2" s="1"/>
  <c r="S22" i="2"/>
  <c r="R22" i="2"/>
  <c r="R33" i="2" s="1"/>
  <c r="P22" i="2"/>
  <c r="N22" i="2"/>
  <c r="L22" i="2"/>
  <c r="K22" i="2"/>
  <c r="K33" i="2" s="1"/>
  <c r="I22" i="2"/>
  <c r="H22" i="2"/>
  <c r="H33" i="2" s="1"/>
  <c r="G22" i="2"/>
  <c r="F22" i="2"/>
  <c r="F33" i="2" s="1"/>
  <c r="E22" i="2"/>
  <c r="D22" i="2"/>
  <c r="D33" i="2" s="1"/>
  <c r="X21" i="2"/>
  <c r="X20" i="2" s="1"/>
  <c r="Q20" i="2"/>
  <c r="J21" i="2"/>
  <c r="J20" i="2" s="1"/>
  <c r="C20" i="2"/>
  <c r="AD20" i="2"/>
  <c r="AC20" i="2"/>
  <c r="AC19" i="2" s="1"/>
  <c r="AB20" i="2"/>
  <c r="AB19" i="2" s="1"/>
  <c r="AB18" i="2" s="1"/>
  <c r="AA20" i="2"/>
  <c r="Z20" i="2"/>
  <c r="Y20" i="2"/>
  <c r="W20" i="2"/>
  <c r="V20" i="2"/>
  <c r="U20" i="2"/>
  <c r="T20" i="2"/>
  <c r="S20" i="2"/>
  <c r="P20" i="2"/>
  <c r="O20" i="2"/>
  <c r="N20" i="2"/>
  <c r="M20" i="2"/>
  <c r="M19" i="2" s="1"/>
  <c r="L20" i="2"/>
  <c r="K20" i="2"/>
  <c r="I20" i="2"/>
  <c r="H20" i="2"/>
  <c r="G20" i="2"/>
  <c r="G19" i="2" s="1"/>
  <c r="F20" i="2"/>
  <c r="E20" i="2"/>
  <c r="D20" i="2"/>
  <c r="X14" i="2"/>
  <c r="Q14" i="2"/>
  <c r="Q12" i="2" s="1"/>
  <c r="Q163" i="2" s="1"/>
  <c r="J14" i="2"/>
  <c r="C14" i="2"/>
  <c r="X13" i="2"/>
  <c r="X12" i="2" s="1"/>
  <c r="J13" i="2"/>
  <c r="C13" i="2"/>
  <c r="AD12" i="2"/>
  <c r="AD9" i="2" s="1"/>
  <c r="AC12" i="2"/>
  <c r="AC9" i="2" s="1"/>
  <c r="AB12" i="2"/>
  <c r="AB9" i="2" s="1"/>
  <c r="AA12" i="2"/>
  <c r="AA9" i="2" s="1"/>
  <c r="Z12" i="2"/>
  <c r="Z9" i="2" s="1"/>
  <c r="Y12" i="2"/>
  <c r="Y9" i="2" s="1"/>
  <c r="W12" i="2"/>
  <c r="W9" i="2" s="1"/>
  <c r="V12" i="2"/>
  <c r="V9" i="2" s="1"/>
  <c r="U12" i="2"/>
  <c r="U9" i="2" s="1"/>
  <c r="T12" i="2"/>
  <c r="T9" i="2" s="1"/>
  <c r="S12" i="2"/>
  <c r="S9" i="2" s="1"/>
  <c r="R12" i="2"/>
  <c r="R9" i="2" s="1"/>
  <c r="P12" i="2"/>
  <c r="P9" i="2" s="1"/>
  <c r="O12" i="2"/>
  <c r="O9" i="2" s="1"/>
  <c r="N12" i="2"/>
  <c r="M12" i="2"/>
  <c r="M9" i="2" s="1"/>
  <c r="L12" i="2"/>
  <c r="K12" i="2"/>
  <c r="K9" i="2" s="1"/>
  <c r="I12" i="2"/>
  <c r="I9" i="2" s="1"/>
  <c r="H12" i="2"/>
  <c r="H9" i="2" s="1"/>
  <c r="G12" i="2"/>
  <c r="G9" i="2" s="1"/>
  <c r="F12" i="2"/>
  <c r="F9" i="2" s="1"/>
  <c r="E12" i="2"/>
  <c r="E9" i="2" s="1"/>
  <c r="D12" i="2"/>
  <c r="D9" i="2" s="1"/>
  <c r="X10" i="2"/>
  <c r="X161" i="2" s="1"/>
  <c r="Q10" i="2"/>
  <c r="Q161" i="2" s="1"/>
  <c r="J10" i="2"/>
  <c r="C161" i="2"/>
  <c r="N9" i="2"/>
  <c r="L9" i="2"/>
  <c r="Z81" i="2" l="1"/>
  <c r="M81" i="2"/>
  <c r="J87" i="2"/>
  <c r="I39" i="2"/>
  <c r="J48" i="2"/>
  <c r="X40" i="2"/>
  <c r="U19" i="2"/>
  <c r="U18" i="2" s="1"/>
  <c r="O81" i="2"/>
  <c r="X143" i="2"/>
  <c r="X127" i="2" s="1"/>
  <c r="X126" i="2" s="1"/>
  <c r="W39" i="2"/>
  <c r="M39" i="2"/>
  <c r="S108" i="2"/>
  <c r="E39" i="2"/>
  <c r="C43" i="2"/>
  <c r="G81" i="2"/>
  <c r="X113" i="2"/>
  <c r="X111" i="2" s="1"/>
  <c r="X108" i="2" s="1"/>
  <c r="Q43" i="2"/>
  <c r="Q39" i="2" s="1"/>
  <c r="E19" i="2"/>
  <c r="E18" i="2" s="1"/>
  <c r="I19" i="2"/>
  <c r="I18" i="2" s="1"/>
  <c r="Y39" i="2"/>
  <c r="C143" i="2"/>
  <c r="C127" i="2" s="1"/>
  <c r="C126" i="2" s="1"/>
  <c r="AD19" i="2"/>
  <c r="AD18" i="2" s="1"/>
  <c r="J70" i="2"/>
  <c r="F81" i="2"/>
  <c r="U108" i="2"/>
  <c r="AE104" i="2"/>
  <c r="AE85" i="2"/>
  <c r="AE96" i="2"/>
  <c r="C34" i="2"/>
  <c r="I108" i="2"/>
  <c r="G108" i="2"/>
  <c r="Q73" i="2"/>
  <c r="J161" i="2"/>
  <c r="AE10" i="2"/>
  <c r="N19" i="2"/>
  <c r="N18" i="2" s="1"/>
  <c r="AE41" i="2"/>
  <c r="Z46" i="2"/>
  <c r="AE58" i="2"/>
  <c r="AE60" i="2"/>
  <c r="AE61" i="2"/>
  <c r="C70" i="2"/>
  <c r="W81" i="2"/>
  <c r="Q87" i="2"/>
  <c r="N81" i="2"/>
  <c r="AD81" i="2"/>
  <c r="X87" i="2"/>
  <c r="Z19" i="2"/>
  <c r="Z18" i="2" s="1"/>
  <c r="J63" i="2"/>
  <c r="P19" i="2"/>
  <c r="P18" i="2" s="1"/>
  <c r="T39" i="2"/>
  <c r="E46" i="2"/>
  <c r="I46" i="2"/>
  <c r="N46" i="2"/>
  <c r="AE139" i="2"/>
  <c r="X34" i="2"/>
  <c r="J34" i="2"/>
  <c r="L19" i="2"/>
  <c r="L18" i="2" s="1"/>
  <c r="X54" i="2"/>
  <c r="Q63" i="2"/>
  <c r="AE59" i="2"/>
  <c r="AE62" i="2"/>
  <c r="Q54" i="2"/>
  <c r="J99" i="2"/>
  <c r="J98" i="2" s="1"/>
  <c r="R81" i="2"/>
  <c r="V81" i="2"/>
  <c r="J54" i="2"/>
  <c r="AE57" i="2"/>
  <c r="AC39" i="2"/>
  <c r="AE21" i="2"/>
  <c r="AE20" i="2" s="1"/>
  <c r="J82" i="2"/>
  <c r="J81" i="2" s="1"/>
  <c r="Q48" i="2"/>
  <c r="X43" i="2"/>
  <c r="X39" i="2" s="1"/>
  <c r="O108" i="2"/>
  <c r="AE28" i="2"/>
  <c r="AE103" i="2"/>
  <c r="D39" i="2"/>
  <c r="H39" i="2"/>
  <c r="L39" i="2"/>
  <c r="P39" i="2"/>
  <c r="AB39" i="2"/>
  <c r="C40" i="2"/>
  <c r="C39" i="2" s="1"/>
  <c r="AE42" i="2"/>
  <c r="C73" i="2"/>
  <c r="AE74" i="2"/>
  <c r="AE75" i="2"/>
  <c r="AE76" i="2"/>
  <c r="AE77" i="2"/>
  <c r="R108" i="2"/>
  <c r="AA108" i="2"/>
  <c r="AE114" i="2"/>
  <c r="C33" i="2"/>
  <c r="S19" i="2"/>
  <c r="S18" i="2" s="1"/>
  <c r="W19" i="2"/>
  <c r="W18" i="2" s="1"/>
  <c r="R39" i="2"/>
  <c r="V39" i="2"/>
  <c r="U46" i="2"/>
  <c r="AD46" i="2"/>
  <c r="T32" i="2"/>
  <c r="AC32" i="2"/>
  <c r="AC18" i="2" s="1"/>
  <c r="F39" i="2"/>
  <c r="J39" i="2"/>
  <c r="N39" i="2"/>
  <c r="AE44" i="2"/>
  <c r="AE45" i="2"/>
  <c r="C22" i="2"/>
  <c r="C19" i="2" s="1"/>
  <c r="AE23" i="2"/>
  <c r="AE25" i="2"/>
  <c r="AE26" i="2"/>
  <c r="AE29" i="2"/>
  <c r="AE31" i="2"/>
  <c r="AA32" i="2"/>
  <c r="AE35" i="2"/>
  <c r="AE37" i="2"/>
  <c r="Z39" i="2"/>
  <c r="AD39" i="2"/>
  <c r="AE47" i="2"/>
  <c r="AE52" i="2"/>
  <c r="Q70" i="2"/>
  <c r="E81" i="2"/>
  <c r="I81" i="2"/>
  <c r="S81" i="2"/>
  <c r="AE93" i="2"/>
  <c r="N108" i="2"/>
  <c r="AE145" i="2"/>
  <c r="Y81" i="2"/>
  <c r="AC81" i="2"/>
  <c r="AE89" i="2"/>
  <c r="AE90" i="2"/>
  <c r="AE91" i="2"/>
  <c r="X73" i="2"/>
  <c r="U81" i="2"/>
  <c r="U38" i="2" s="1"/>
  <c r="U17" i="2" s="1"/>
  <c r="U16" i="2" s="1"/>
  <c r="U15" i="2" s="1"/>
  <c r="C87" i="2"/>
  <c r="AE88" i="2"/>
  <c r="W108" i="2"/>
  <c r="Z108" i="2"/>
  <c r="AD108" i="2"/>
  <c r="AE119" i="2"/>
  <c r="AE95" i="2"/>
  <c r="AE117" i="2"/>
  <c r="AE116" i="2"/>
  <c r="AE118" i="2"/>
  <c r="D108" i="2"/>
  <c r="AE115" i="2"/>
  <c r="Y108" i="2"/>
  <c r="Q113" i="2"/>
  <c r="Q111" i="2" s="1"/>
  <c r="Q108" i="2" s="1"/>
  <c r="H108" i="2"/>
  <c r="C113" i="2"/>
  <c r="C111" i="2" s="1"/>
  <c r="V108" i="2"/>
  <c r="M108" i="2"/>
  <c r="K108" i="2"/>
  <c r="F108" i="2"/>
  <c r="C109" i="2"/>
  <c r="AE110" i="2"/>
  <c r="AE109" i="2" s="1"/>
  <c r="AE100" i="2"/>
  <c r="Q99" i="2"/>
  <c r="Q98" i="2" s="1"/>
  <c r="X99" i="2"/>
  <c r="X98" i="2" s="1"/>
  <c r="AE102" i="2"/>
  <c r="AE101" i="2"/>
  <c r="C99" i="2"/>
  <c r="C98" i="2" s="1"/>
  <c r="AE94" i="2"/>
  <c r="K81" i="2"/>
  <c r="AE86" i="2"/>
  <c r="C82" i="2"/>
  <c r="AE84" i="2"/>
  <c r="Q82" i="2"/>
  <c r="AE80" i="2"/>
  <c r="AE79" i="2" s="1"/>
  <c r="AE83" i="2"/>
  <c r="X82" i="2"/>
  <c r="X81" i="2" s="1"/>
  <c r="AA81" i="2"/>
  <c r="AE78" i="2"/>
  <c r="J73" i="2"/>
  <c r="AB46" i="2"/>
  <c r="L46" i="2"/>
  <c r="P46" i="2"/>
  <c r="G46" i="2"/>
  <c r="AE72" i="2"/>
  <c r="AE71" i="2"/>
  <c r="AE70" i="2" s="1"/>
  <c r="AE69" i="2"/>
  <c r="AE68" i="2"/>
  <c r="X63" i="2"/>
  <c r="AE67" i="2"/>
  <c r="F46" i="2"/>
  <c r="AE66" i="2"/>
  <c r="AE65" i="2"/>
  <c r="D46" i="2"/>
  <c r="V46" i="2"/>
  <c r="AE64" i="2"/>
  <c r="R46" i="2"/>
  <c r="C63" i="2"/>
  <c r="AE56" i="2"/>
  <c r="T46" i="2"/>
  <c r="AE55" i="2"/>
  <c r="H46" i="2"/>
  <c r="C54" i="2"/>
  <c r="AE53" i="2"/>
  <c r="AE51" i="2"/>
  <c r="X48" i="2"/>
  <c r="AE50" i="2"/>
  <c r="AC46" i="2"/>
  <c r="AA46" i="2"/>
  <c r="Y46" i="2"/>
  <c r="O46" i="2"/>
  <c r="M46" i="2"/>
  <c r="M38" i="2" s="1"/>
  <c r="K46" i="2"/>
  <c r="C48" i="2"/>
  <c r="AE49" i="2"/>
  <c r="F32" i="2"/>
  <c r="AE36" i="2"/>
  <c r="Q34" i="2"/>
  <c r="AE30" i="2"/>
  <c r="AE27" i="2"/>
  <c r="H19" i="2"/>
  <c r="F19" i="2"/>
  <c r="X22" i="2"/>
  <c r="X19" i="2" s="1"/>
  <c r="AA19" i="2"/>
  <c r="T19" i="2"/>
  <c r="AE24" i="2"/>
  <c r="R19" i="2"/>
  <c r="D19" i="2"/>
  <c r="Q22" i="2"/>
  <c r="Q19" i="2" s="1"/>
  <c r="AE14" i="2"/>
  <c r="J12" i="2"/>
  <c r="J163" i="2" s="1"/>
  <c r="Q160" i="2"/>
  <c r="AE13" i="2"/>
  <c r="C12" i="2"/>
  <c r="C163" i="2" s="1"/>
  <c r="C160" i="2" s="1"/>
  <c r="V19" i="2"/>
  <c r="Y19" i="2"/>
  <c r="J22" i="2"/>
  <c r="J19" i="2" s="1"/>
  <c r="J113" i="2"/>
  <c r="J111" i="2" s="1"/>
  <c r="J108" i="2" s="1"/>
  <c r="X163" i="2"/>
  <c r="X160" i="2" s="1"/>
  <c r="X9" i="2"/>
  <c r="K19" i="2"/>
  <c r="R32" i="2"/>
  <c r="V32" i="2"/>
  <c r="L81" i="2"/>
  <c r="P81" i="2"/>
  <c r="T81" i="2"/>
  <c r="AB81" i="2"/>
  <c r="M18" i="2"/>
  <c r="J33" i="2"/>
  <c r="K32" i="2"/>
  <c r="S46" i="2"/>
  <c r="W46" i="2"/>
  <c r="Q9" i="2"/>
  <c r="G18" i="2"/>
  <c r="O19" i="2"/>
  <c r="O18" i="2" s="1"/>
  <c r="D32" i="2"/>
  <c r="C92" i="2"/>
  <c r="G39" i="2"/>
  <c r="K39" i="2"/>
  <c r="O39" i="2"/>
  <c r="W38" i="2"/>
  <c r="AA39" i="2"/>
  <c r="X122" i="2"/>
  <c r="D81" i="2"/>
  <c r="H81" i="2"/>
  <c r="L108" i="2"/>
  <c r="P108" i="2"/>
  <c r="T108" i="2"/>
  <c r="AB108" i="2"/>
  <c r="N38" i="2" l="1"/>
  <c r="N17" i="2" s="1"/>
  <c r="N16" i="2" s="1"/>
  <c r="N15" i="2" s="1"/>
  <c r="I38" i="2"/>
  <c r="I17" i="2" s="1"/>
  <c r="I16" i="2" s="1"/>
  <c r="I15" i="2" s="1"/>
  <c r="I121" i="2" s="1"/>
  <c r="E38" i="2"/>
  <c r="E17" i="2" s="1"/>
  <c r="E16" i="2" s="1"/>
  <c r="E15" i="2" s="1"/>
  <c r="E121" i="2" s="1"/>
  <c r="S38" i="2"/>
  <c r="S17" i="2" s="1"/>
  <c r="S16" i="2" s="1"/>
  <c r="S15" i="2" s="1"/>
  <c r="J9" i="2"/>
  <c r="AE143" i="2"/>
  <c r="AE127" i="2" s="1"/>
  <c r="AE126" i="2" s="1"/>
  <c r="Z38" i="2"/>
  <c r="Z17" i="2" s="1"/>
  <c r="Z16" i="2" s="1"/>
  <c r="Z15" i="2" s="1"/>
  <c r="F38" i="2"/>
  <c r="C32" i="2"/>
  <c r="C18" i="2" s="1"/>
  <c r="J32" i="2"/>
  <c r="J18" i="2" s="1"/>
  <c r="Q81" i="2"/>
  <c r="J160" i="2"/>
  <c r="L38" i="2"/>
  <c r="L17" i="2" s="1"/>
  <c r="L16" i="2" s="1"/>
  <c r="L15" i="2" s="1"/>
  <c r="AD38" i="2"/>
  <c r="AD17" i="2" s="1"/>
  <c r="AD16" i="2" s="1"/>
  <c r="AD15" i="2" s="1"/>
  <c r="F18" i="2"/>
  <c r="AE22" i="2"/>
  <c r="AE19" i="2" s="1"/>
  <c r="Q46" i="2"/>
  <c r="J46" i="2"/>
  <c r="J38" i="2" s="1"/>
  <c r="V38" i="2"/>
  <c r="AE113" i="2"/>
  <c r="AE111" i="2" s="1"/>
  <c r="AE108" i="2" s="1"/>
  <c r="R18" i="2"/>
  <c r="AA18" i="2"/>
  <c r="Y38" i="2"/>
  <c r="D18" i="2"/>
  <c r="Q33" i="2"/>
  <c r="Q32" i="2" s="1"/>
  <c r="Q18" i="2" s="1"/>
  <c r="AE34" i="2"/>
  <c r="AB38" i="2"/>
  <c r="AB17" i="2" s="1"/>
  <c r="AB16" i="2" s="1"/>
  <c r="AB15" i="2" s="1"/>
  <c r="H32" i="2"/>
  <c r="H18" i="2" s="1"/>
  <c r="AE54" i="2"/>
  <c r="R38" i="2"/>
  <c r="AE87" i="2"/>
  <c r="AE43" i="2"/>
  <c r="D38" i="2"/>
  <c r="W17" i="2"/>
  <c r="W16" i="2" s="1"/>
  <c r="W15" i="2" s="1"/>
  <c r="W4" i="2" s="1"/>
  <c r="C81" i="2"/>
  <c r="AE92" i="2"/>
  <c r="P38" i="2"/>
  <c r="P17" i="2" s="1"/>
  <c r="P16" i="2" s="1"/>
  <c r="P15" i="2" s="1"/>
  <c r="X33" i="2"/>
  <c r="X32" i="2" s="1"/>
  <c r="T18" i="2"/>
  <c r="AC38" i="2"/>
  <c r="AC17" i="2" s="1"/>
  <c r="AE73" i="2"/>
  <c r="AE40" i="2"/>
  <c r="C108" i="2"/>
  <c r="AE99" i="2"/>
  <c r="AE98" i="2" s="1"/>
  <c r="AE82" i="2"/>
  <c r="T38" i="2"/>
  <c r="G38" i="2"/>
  <c r="G17" i="2" s="1"/>
  <c r="G16" i="2" s="1"/>
  <c r="G15" i="2" s="1"/>
  <c r="G121" i="2" s="1"/>
  <c r="X46" i="2"/>
  <c r="X38" i="2" s="1"/>
  <c r="H38" i="2"/>
  <c r="AE63" i="2"/>
  <c r="C46" i="2"/>
  <c r="AE48" i="2"/>
  <c r="O38" i="2"/>
  <c r="O17" i="2" s="1"/>
  <c r="O16" i="2" s="1"/>
  <c r="O15" i="2" s="1"/>
  <c r="O4" i="2" s="1"/>
  <c r="AA38" i="2"/>
  <c r="M17" i="2"/>
  <c r="M16" i="2" s="1"/>
  <c r="M15" i="2" s="1"/>
  <c r="M4" i="2" s="1"/>
  <c r="K38" i="2"/>
  <c r="V18" i="2"/>
  <c r="AE12" i="2"/>
  <c r="AE163" i="2" s="1"/>
  <c r="C9" i="2"/>
  <c r="Y32" i="2"/>
  <c r="Y18" i="2" s="1"/>
  <c r="K18" i="2"/>
  <c r="AE161" i="2"/>
  <c r="Q38" i="2" l="1"/>
  <c r="F17" i="2"/>
  <c r="F16" i="2" s="1"/>
  <c r="F15" i="2" s="1"/>
  <c r="F121" i="2" s="1"/>
  <c r="AE81" i="2"/>
  <c r="AE9" i="2"/>
  <c r="V17" i="2"/>
  <c r="V16" i="2" s="1"/>
  <c r="V15" i="2" s="1"/>
  <c r="V4" i="2" s="1"/>
  <c r="H17" i="2"/>
  <c r="H16" i="2" s="1"/>
  <c r="H15" i="2" s="1"/>
  <c r="H4" i="2" s="1"/>
  <c r="R17" i="2"/>
  <c r="R16" i="2" s="1"/>
  <c r="R15" i="2" s="1"/>
  <c r="R4" i="2" s="1"/>
  <c r="AE46" i="2"/>
  <c r="C38" i="2"/>
  <c r="C17" i="2" s="1"/>
  <c r="C16" i="2" s="1"/>
  <c r="AE39" i="2"/>
  <c r="D17" i="2"/>
  <c r="D16" i="2" s="1"/>
  <c r="D15" i="2" s="1"/>
  <c r="D4" i="2" s="1"/>
  <c r="AA17" i="2"/>
  <c r="AA16" i="2" s="1"/>
  <c r="AA15" i="2" s="1"/>
  <c r="AA4" i="2" s="1"/>
  <c r="Y17" i="2"/>
  <c r="Y16" i="2" s="1"/>
  <c r="Y15" i="2" s="1"/>
  <c r="Y4" i="2" s="1"/>
  <c r="AC16" i="2"/>
  <c r="AC15" i="2" s="1"/>
  <c r="AC4" i="2" s="1"/>
  <c r="AE32" i="2"/>
  <c r="AE18" i="2" s="1"/>
  <c r="X18" i="2"/>
  <c r="X17" i="2" s="1"/>
  <c r="X16" i="2" s="1"/>
  <c r="X15" i="2" s="1"/>
  <c r="AE33" i="2"/>
  <c r="T17" i="2"/>
  <c r="T16" i="2" s="1"/>
  <c r="T15" i="2" s="1"/>
  <c r="T4" i="2" s="1"/>
  <c r="Q17" i="2"/>
  <c r="Q16" i="2" s="1"/>
  <c r="Q15" i="2" s="1"/>
  <c r="J17" i="2"/>
  <c r="J16" i="2" s="1"/>
  <c r="F4" i="2"/>
  <c r="K17" i="2"/>
  <c r="K16" i="2" s="1"/>
  <c r="K15" i="2" s="1"/>
  <c r="K4" i="2" s="1"/>
  <c r="AE160" i="2"/>
  <c r="D121" i="2" l="1"/>
  <c r="Q121" i="2"/>
  <c r="Q4" i="2"/>
  <c r="X165" i="2"/>
  <c r="X4" i="2"/>
  <c r="C15" i="2"/>
  <c r="C121" i="2" s="1"/>
  <c r="J15" i="2"/>
  <c r="J4" i="2" s="1"/>
  <c r="H121" i="2"/>
  <c r="Q164" i="2"/>
  <c r="Q165" i="2"/>
  <c r="AE38" i="2"/>
  <c r="X164" i="2"/>
  <c r="X121" i="2"/>
  <c r="X123" i="2" s="1"/>
  <c r="C164" i="2" l="1"/>
  <c r="C4" i="2"/>
  <c r="C165" i="2"/>
  <c r="J165" i="2"/>
  <c r="J164" i="2"/>
  <c r="J121" i="2"/>
  <c r="AE17" i="2"/>
  <c r="AE16" i="2" s="1"/>
  <c r="AE15" i="2" s="1"/>
  <c r="AE165" i="2" l="1"/>
  <c r="AE4" i="2"/>
  <c r="AE121" i="2"/>
  <c r="AE123" i="2" s="1"/>
  <c r="AE164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Elita Buša</author>
  </authors>
  <commentList>
    <comment ref="AE71" authorId="0" shapeId="0" xr:uid="{AA2CBADA-A8E5-4CCE-84F5-E63D5143ADAE}">
      <text>
        <r>
          <rPr>
            <sz val="8"/>
            <color indexed="81"/>
            <rFont val="Tahoma"/>
            <family val="2"/>
            <charset val="186"/>
          </rPr>
          <t xml:space="preserve">
390000 satura informācijas vadības sistēma
60000 programnodrošinājuma licencēšana un atjaunināšana</t>
        </r>
      </text>
    </comment>
    <comment ref="AE80" authorId="0" shapeId="0" xr:uid="{E3943454-60AF-40A0-B440-AAEF9C5F8BCE}">
      <text>
        <r>
          <rPr>
            <sz val="8"/>
            <color indexed="81"/>
            <rFont val="Tahoma"/>
            <family val="2"/>
            <charset val="186"/>
          </rPr>
          <t xml:space="preserve">
AKALA, LaiPA, licences(NABA), dalības maksas</t>
        </r>
      </text>
    </comment>
    <comment ref="AE115" authorId="0" shapeId="0" xr:uid="{FF9D1EDE-2E9B-403F-9E76-B8C3A5CA6D10}">
      <text>
        <r>
          <rPr>
            <sz val="8"/>
            <color indexed="81"/>
            <rFont val="Tahoma"/>
            <family val="2"/>
            <charset val="186"/>
          </rPr>
          <t xml:space="preserve">
Tehnoloģijas un aprīkojums Cers_304000-25000 licencēšana uz 5120=279000
</t>
        </r>
      </text>
    </comment>
    <comment ref="AE116" authorId="0" shapeId="0" xr:uid="{C103D3DD-574C-44E7-8D28-EC876B563040}">
      <text>
        <r>
          <rPr>
            <sz val="8"/>
            <color indexed="81"/>
            <rFont val="Tahoma"/>
            <family val="2"/>
            <charset val="186"/>
          </rPr>
          <t xml:space="preserve">
no 2021.gada :
Mobilā aplikācija 25000
Koplietošanas datu uzglabāšanas aprīkojums 26000
1.skaņu ierakstu studijas  elementu iegāde 205000
KOPĀ: 256 000
</t>
        </r>
      </text>
    </comment>
    <comment ref="AE117" authorId="0" shapeId="0" xr:uid="{D242FC06-1ACF-4B0C-89EE-3FDD36FC5ACD}">
      <text>
        <r>
          <rPr>
            <sz val="8"/>
            <color indexed="81"/>
            <rFont val="Tahoma"/>
            <family val="2"/>
            <charset val="186"/>
          </rPr>
          <t xml:space="preserve">
Infrastruktūra _Balodis_153500</t>
        </r>
      </text>
    </comment>
    <comment ref="AE118" authorId="0" shapeId="0" xr:uid="{3D16F62F-94E6-4EC1-87BD-1369E45206F1}">
      <text>
        <r>
          <rPr>
            <sz val="8"/>
            <color indexed="81"/>
            <rFont val="Tahoma"/>
            <family val="2"/>
            <charset val="186"/>
          </rPr>
          <t xml:space="preserve">
no 2021.gada Logu atjaunošana 450 000</t>
        </r>
      </text>
    </comment>
  </commentList>
</comments>
</file>

<file path=xl/sharedStrings.xml><?xml version="1.0" encoding="utf-8"?>
<sst xmlns="http://schemas.openxmlformats.org/spreadsheetml/2006/main" count="246" uniqueCount="192">
  <si>
    <t xml:space="preserve">Pielikums Nr.2 </t>
  </si>
  <si>
    <t>VSIA "Latvijas Radio" plānotā un faktiskā naudas plūsma un darbības rādītāji</t>
  </si>
  <si>
    <t>EKK kods</t>
  </si>
  <si>
    <t>I ceturksnis</t>
  </si>
  <si>
    <t>II ceturksnis</t>
  </si>
  <si>
    <t>IV ceturksnis</t>
  </si>
  <si>
    <t>Pārskata perioda (I, II, III, IV ceturkņa) plāna un izpildes starpība</t>
  </si>
  <si>
    <t>Plāns</t>
  </si>
  <si>
    <t>Fakts</t>
  </si>
  <si>
    <t>Dotācija un pašu līdzekļi</t>
  </si>
  <si>
    <t>I. Finanšu rādītāji</t>
  </si>
  <si>
    <t>Ieņēmumi - kopā</t>
  </si>
  <si>
    <t>Valsts budžeta dotācija</t>
  </si>
  <si>
    <t>Pašu ieņēmumi no uzņēmējdarbības - kopā</t>
  </si>
  <si>
    <t>Tehnikas un telpu nomas ieņēmumi</t>
  </si>
  <si>
    <t>Citi ieņēmumi</t>
  </si>
  <si>
    <t>Izdevumi - kopā</t>
  </si>
  <si>
    <t>1000-4000 6000-7000</t>
  </si>
  <si>
    <t>Uzturēšanas izdevumi</t>
  </si>
  <si>
    <t>1000-2000</t>
  </si>
  <si>
    <t>Kārtējie izdevumi</t>
  </si>
  <si>
    <t>Atlīdzība</t>
  </si>
  <si>
    <t xml:space="preserve">Atalgojums </t>
  </si>
  <si>
    <t>Mēnešalga</t>
  </si>
  <si>
    <t>Piemaksa par nakts darbu</t>
  </si>
  <si>
    <t>Piemaksa par darbu īpašos apstākļos, speciālas piemaksas</t>
  </si>
  <si>
    <t>Piemaksa par papildu darbu</t>
  </si>
  <si>
    <t>Darba devēja piešķirtie labumi un maksājumi</t>
  </si>
  <si>
    <t>Darba devēja valsts sociālās apdrošināšanas obligātās iemaksas</t>
  </si>
  <si>
    <t>Darba devēja izdevumi veselības, dzīvības un nelaimes gadījumu apdrošināšanai</t>
  </si>
  <si>
    <t>Preces un pakalpojumi</t>
  </si>
  <si>
    <t>Dienas nauda</t>
  </si>
  <si>
    <t>Pakalpojumi</t>
  </si>
  <si>
    <t>Izdevumi par komunālajiem pakalpojumiem</t>
  </si>
  <si>
    <t>Izdevumi par ūdeni un kanalizāciju</t>
  </si>
  <si>
    <t>Izdevumi par elektroenerģiju</t>
  </si>
  <si>
    <t>Izdevumi par pārējiem komunālajiem pakalpojumiem</t>
  </si>
  <si>
    <t>Iestādes administratīvie izdevumi un ar iestādes darbības nodrošināšanu saistītie izdevumi</t>
  </si>
  <si>
    <t>Izdevumi par transporta pakalpojumiem</t>
  </si>
  <si>
    <t>Normatīvajos aktos noteiktie darba devēja veselības izdevumi darba ņēmējam</t>
  </si>
  <si>
    <t>Izdevumi par saņemtajiem apmācību pakalpojumiem</t>
  </si>
  <si>
    <t>Transportlīdzekļu uzturēšana un remonts</t>
  </si>
  <si>
    <t>Iekārtas, inventāra un aparatūras remonts, tehniskā apkalpošana</t>
  </si>
  <si>
    <t>Apdrošināšanas izdevumi</t>
  </si>
  <si>
    <t>Pārējie remontdarbu un iestāžu uzturēšanas pakalpojumi</t>
  </si>
  <si>
    <t>Informācijas tehnoloģiju pakalpojumi</t>
  </si>
  <si>
    <t>Informācijas sistēmas uzturēšana</t>
  </si>
  <si>
    <t>Pārējie informācijas tehnoloģiju pakalpojumi</t>
  </si>
  <si>
    <t>Īre un noma</t>
  </si>
  <si>
    <t>Ēku, telpu īre un noma</t>
  </si>
  <si>
    <t>Transportlīdzekļu noma</t>
  </si>
  <si>
    <t>Zemes noma</t>
  </si>
  <si>
    <t>Pārējā noma</t>
  </si>
  <si>
    <t>Citi pakalpojumi</t>
  </si>
  <si>
    <t>Pārējie iepriekš neklasificētie pakalpojumu veidi</t>
  </si>
  <si>
    <t>Krājumi, materiāli, energoresursi, preces, biroja preces un inventārs, kurus neuzskaita kodā 5000</t>
  </si>
  <si>
    <t>Biroja preces</t>
  </si>
  <si>
    <t>Inventārs</t>
  </si>
  <si>
    <t>Spectērpi</t>
  </si>
  <si>
    <t>Kurināmais un enerģētiskie materiāli</t>
  </si>
  <si>
    <t>Kurināmais</t>
  </si>
  <si>
    <t>Degviela</t>
  </si>
  <si>
    <t>Pārējie enerģētiskie materiāli</t>
  </si>
  <si>
    <t>Materiāli un izejvielas palīgražošanai</t>
  </si>
  <si>
    <t>Zāles, ķimikālijas, laboratorijas preces, medicīniskās ierīces, medicīnas instrumenti, laboratorijas dzīvnieki un to uzturēšana</t>
  </si>
  <si>
    <t>Zāles, ķimikālijas, laboratorijas preces</t>
  </si>
  <si>
    <t>Kārtējā remonta un iestāžu uzturēšanas materiāli</t>
  </si>
  <si>
    <t>Pārējās preces</t>
  </si>
  <si>
    <t>Izdevumi periodikas iegādei</t>
  </si>
  <si>
    <t>Budžeta iestāžu pievienotās vērtības nodokļa maksājumi</t>
  </si>
  <si>
    <t>Pārējie budžeta iestāžu pārskaitītie nodokļi un nodevas</t>
  </si>
  <si>
    <t>Procentu izdevumi</t>
  </si>
  <si>
    <t>Procentu maksājumi iekšzemes kredītiestādēm</t>
  </si>
  <si>
    <t>Nemateriālie ieguldījumi</t>
  </si>
  <si>
    <t>Licences, koncesijas un patenti, preču zīmes un līdzīgas tiesības</t>
  </si>
  <si>
    <t>Pamatlīdzekļi</t>
  </si>
  <si>
    <t>Tehnoloģiskās mašīnas un iekārtas</t>
  </si>
  <si>
    <t>Pārējie pamatlīdzekļi</t>
  </si>
  <si>
    <t>Transportlīdzekļi</t>
  </si>
  <si>
    <t>Datortehnika, sakaru un cita biroju tehnika</t>
  </si>
  <si>
    <t>Pārējie iepriekš neklasificētie pamatlīdzekļi</t>
  </si>
  <si>
    <t>Pamatlīdzekļu izveidošana un nepabeigtā būvniecība</t>
  </si>
  <si>
    <t>Kapitālais remonts un rekonstrukcija</t>
  </si>
  <si>
    <t>Fiskālā bilance</t>
  </si>
  <si>
    <t>Naudas līdzekļu atlikumu izmaiņas: palielinājums (–) vai samazinājums (+)</t>
  </si>
  <si>
    <t>Naudas līdzekļu atlikums perioda sākumā:</t>
  </si>
  <si>
    <t>Naudas līdzekļu atlikums perioda beigās:</t>
  </si>
  <si>
    <t>II. Darbības rādītāji</t>
  </si>
  <si>
    <t xml:space="preserve">         LR1, LR2, LR3, LR4, LR5, LR6 programmu raidapjoms </t>
  </si>
  <si>
    <t>Vidēji diennaktī</t>
  </si>
  <si>
    <t>Raidapjoms  stundās</t>
  </si>
  <si>
    <t>t.sk. atšifrējumā pa žanriem</t>
  </si>
  <si>
    <t>Ziņas</t>
  </si>
  <si>
    <t>Informatīvi analītiskās programmas</t>
  </si>
  <si>
    <t>Sports</t>
  </si>
  <si>
    <t>Bērnu un pusaudžu programmas</t>
  </si>
  <si>
    <t>Izklaidējošās programmas</t>
  </si>
  <si>
    <t>Mūzika</t>
  </si>
  <si>
    <t>Citi</t>
  </si>
  <si>
    <t>Kopā (programma)</t>
  </si>
  <si>
    <t>Pašreklāma, reklāma, rezerve</t>
  </si>
  <si>
    <t>Kopā (raidapjoms)</t>
  </si>
  <si>
    <t xml:space="preserve">Programmu raidapjoms stundās </t>
  </si>
  <si>
    <t>t.sk.- atšifrējumā pa kanāliem</t>
  </si>
  <si>
    <t>Latvijas Radio 2</t>
  </si>
  <si>
    <t>Latvijas Radio 3</t>
  </si>
  <si>
    <t>Latvijas Radio 4</t>
  </si>
  <si>
    <t>Latvijas Radio 5</t>
  </si>
  <si>
    <t>LR1</t>
  </si>
  <si>
    <t>LR2</t>
  </si>
  <si>
    <t>LR3</t>
  </si>
  <si>
    <t>LR4</t>
  </si>
  <si>
    <t>LR5</t>
  </si>
  <si>
    <t>III. Ieņēmumu un izdevumu ekonomiskais aprēķins</t>
  </si>
  <si>
    <t>Ieņēmumi kopā:</t>
  </si>
  <si>
    <t>Valsts Budžeta dotācija</t>
  </si>
  <si>
    <t>Pašu ieņēmumi</t>
  </si>
  <si>
    <t>Izdevumi kopā:</t>
  </si>
  <si>
    <t xml:space="preserve">1 stundas izmaksa programmas sagatavošanai un realizācijai </t>
  </si>
  <si>
    <t>Štata vietas</t>
  </si>
  <si>
    <t>Darbinieku skaits</t>
  </si>
  <si>
    <t>Pārējo darbinieku mēnešalga (darba alga)</t>
  </si>
  <si>
    <t>Piemaksas, prēmijas un naudas balvas</t>
  </si>
  <si>
    <t>Samaksa par virsstundu darbu un darbu svētku dienās</t>
  </si>
  <si>
    <t>Piemaksa par personisko darba ieguldījumu un darba kvalitāti</t>
  </si>
  <si>
    <t>Citas normatīvajos aktos noteiktās piemaksas, kas nav iepriekš klasificētas</t>
  </si>
  <si>
    <t>Prēmijas un naudas balvas</t>
  </si>
  <si>
    <t>Darba devēja valsts sociālās apdrošināšanas obligātās iemaksas, pabalsti un kompensācijas</t>
  </si>
  <si>
    <t>Darba devēja pabalsti, kompensācijas un citi maksājumi</t>
  </si>
  <si>
    <t>Darba devēja pabalsti un kompensācijas, no kuriem aprēķina iedzīvotāju ienākuma nodokli un valsts sociālās apdrošināšanas obligātās iemaksas</t>
  </si>
  <si>
    <t>Darba devēja pabalsti un kompensācijas, no kā neaprēķina iedzīvotāju ienākuma nodokli un valsts sociālās apdrošināšanas obligātās iemaksas</t>
  </si>
  <si>
    <t>Mācību, darba un dienesta komandējumi, darba braucieni</t>
  </si>
  <si>
    <t>Iekšzemes mācību, darba un dienesta komandējumi, darba braucieni</t>
  </si>
  <si>
    <t>Pārējie komandējumu un darba braucienu izdevumi</t>
  </si>
  <si>
    <t>Ārvalstu mācību, darba un dienesta komandējumi, darba braucieni</t>
  </si>
  <si>
    <t>Izdevumi par siltumenerģiju, tai skaitā apkuri</t>
  </si>
  <si>
    <t>Administratīvie izdevumi un sabiedriskās attiecības</t>
  </si>
  <si>
    <t>Auditoru, tulku pakalpojumi, izdevumi par iestāžu pasūtītajiem pētījumiem</t>
  </si>
  <si>
    <t>Ārvalstīs strādājošo darbinieku dzīvokļa īres un komunālo izdevumu kompensācija</t>
  </si>
  <si>
    <t>Remontdarbi un iestāžu uzturēšanas pakalpojumi (izņemot kapitālo remontu)</t>
  </si>
  <si>
    <t>Ēku, būvju un telpu kārtējais remonts</t>
  </si>
  <si>
    <t>Nekustamā īpašuma uzturēšana</t>
  </si>
  <si>
    <t>Iekārtu, aparatūras un inventāra īre un noma</t>
  </si>
  <si>
    <t>Izdevumi par precēm iestādes darbības nodrošināšanai</t>
  </si>
  <si>
    <t>Izdevumi par precēm iestādes administratīvās darbības nodrošināšanai un sabiedrisko attiecību īstenošanai</t>
  </si>
  <si>
    <t>Budžeta iestāžu līzinga procentu maksājumi</t>
  </si>
  <si>
    <t>Ilgtermiņa ieguldījumi nomātajos pamatlīdzekļos</t>
  </si>
  <si>
    <t>Transferts no kultūras ministrijas</t>
  </si>
  <si>
    <t>Izglītojošie un zinātnes programmas</t>
  </si>
  <si>
    <t>I.Rone 67206668</t>
  </si>
  <si>
    <t>LR1( Latgales MMD)</t>
  </si>
  <si>
    <t>Izdevumi par sakaru pakalpojumiem</t>
  </si>
  <si>
    <t>Atalgojums fiziskajām personām uz tiesiskās attiecības regulējošu dokumentu pamata</t>
  </si>
  <si>
    <t>Pārējie iestādes administratīvie izdevumi</t>
  </si>
  <si>
    <t>Budžeta iestāžu nodokļu, nodevu un sankciju maksājumi</t>
  </si>
  <si>
    <t>Budžeta iestāžu nodokļu un nodevu maksājumi</t>
  </si>
  <si>
    <t>Budžeta iestāžu nekustamā īpašuma nodokļa (t.sk. Zemes nodokļa parāda) maksājumi budžetā</t>
  </si>
  <si>
    <t>Maksājumi par budžeta iestādēm piemērotajām sankcijām</t>
  </si>
  <si>
    <t>Pamatkapitāla veidošana</t>
  </si>
  <si>
    <t>LR6</t>
  </si>
  <si>
    <t>Transferti</t>
  </si>
  <si>
    <t>Vērtību orientējošās, kultūras un reliģijas raidījumi</t>
  </si>
  <si>
    <t>JANVĀRIS</t>
  </si>
  <si>
    <t>FEBRUĀRIS</t>
  </si>
  <si>
    <t>MARTS</t>
  </si>
  <si>
    <t>APRĪLIS</t>
  </si>
  <si>
    <t>MAIJS</t>
  </si>
  <si>
    <t>JŪNIJS</t>
  </si>
  <si>
    <t>JŪLIJS</t>
  </si>
  <si>
    <t>AUGUSTS</t>
  </si>
  <si>
    <t>SEPTEMBRIS</t>
  </si>
  <si>
    <t>OKTOBRIS</t>
  </si>
  <si>
    <t>NOVEMBRIS</t>
  </si>
  <si>
    <t>DECEMBRIS</t>
  </si>
  <si>
    <t>Izdevumi par atkritumu savākšanu, izvešanu un atkritumu utilizācija</t>
  </si>
  <si>
    <t>IEN</t>
  </si>
  <si>
    <t>IZD</t>
  </si>
  <si>
    <t>Pētnieciskie raidījumi</t>
  </si>
  <si>
    <t>2022.gadā</t>
  </si>
  <si>
    <t>2022.gads</t>
  </si>
  <si>
    <t>Bankas komisija,pakalpojumi</t>
  </si>
  <si>
    <t>Uzņēmumu ienākuma nodoklis</t>
  </si>
  <si>
    <t>Kultūras paziņojumi</t>
  </si>
  <si>
    <t>Sociālie un citi paziņojumi</t>
  </si>
  <si>
    <t>Uzņēmuma vadītājs</t>
  </si>
  <si>
    <t>valdes locele M.Tukiša</t>
  </si>
  <si>
    <t>valdes locele S.Dika- Bokmeldere</t>
  </si>
  <si>
    <t>valdes priekšsēdētāja U.Klapkalne</t>
  </si>
  <si>
    <t>(paraksts)*</t>
  </si>
  <si>
    <t>* DOKUMENTS PARAKSTĪTS AR DROŠU ELEKTRONISKO PARAKSTU</t>
  </si>
  <si>
    <t>III ceturksnis</t>
  </si>
  <si>
    <t>Sagatavoja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</si>
</sst>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charset val="186"/>
      <scheme val="minor"/>
    </font>
    <font>
      <sz val="11"/>
      <color indexed="10"/>
      <name val="Calibri"/>
      <family val="2"/>
      <charset val="186"/>
    </font>
    <font>
      <b/>
      <sz val="10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color indexed="8"/>
      <name val="Times New Roman"/>
      <family val="1"/>
      <charset val="186"/>
    </font>
    <font>
      <sz val="10"/>
      <name val="Arial"/>
      <family val="2"/>
      <charset val="186"/>
    </font>
    <font>
      <b/>
      <sz val="11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b/>
      <sz val="11"/>
      <color indexed="9"/>
      <name val="Times New Roman"/>
      <family val="1"/>
      <charset val="186"/>
    </font>
    <font>
      <sz val="11"/>
      <color indexed="8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color indexed="10"/>
      <name val="Times New Roman"/>
      <family val="1"/>
      <charset val="186"/>
    </font>
    <font>
      <sz val="11"/>
      <color indexed="8"/>
      <name val="MS Sans Serif"/>
      <family val="2"/>
      <charset val="186"/>
    </font>
    <font>
      <b/>
      <sz val="11"/>
      <name val="Times New Roman"/>
      <family val="1"/>
    </font>
    <font>
      <b/>
      <sz val="11"/>
      <color indexed="17"/>
      <name val="Times New Roman"/>
      <family val="1"/>
      <charset val="186"/>
    </font>
    <font>
      <b/>
      <u/>
      <sz val="11"/>
      <color indexed="8"/>
      <name val="Times New Roman"/>
      <family val="1"/>
      <charset val="186"/>
    </font>
    <font>
      <b/>
      <u/>
      <sz val="11"/>
      <name val="Times New Roman"/>
      <family val="1"/>
      <charset val="186"/>
    </font>
    <font>
      <sz val="11"/>
      <name val="Times New Roman"/>
      <family val="1"/>
    </font>
    <font>
      <b/>
      <i/>
      <sz val="11"/>
      <color indexed="8"/>
      <name val="Times New Roman"/>
      <family val="1"/>
      <charset val="186"/>
    </font>
    <font>
      <sz val="11"/>
      <color indexed="9"/>
      <name val="Times New Roman"/>
      <family val="1"/>
    </font>
    <font>
      <i/>
      <sz val="11"/>
      <name val="Times New Roman"/>
      <family val="1"/>
      <charset val="186"/>
    </font>
    <font>
      <b/>
      <i/>
      <sz val="11"/>
      <name val="Times New Roman"/>
      <family val="1"/>
      <charset val="186"/>
    </font>
    <font>
      <b/>
      <i/>
      <sz val="11"/>
      <name val="Times New Roman"/>
      <family val="1"/>
    </font>
    <font>
      <sz val="8"/>
      <color indexed="81"/>
      <name val="Tahoma"/>
      <family val="2"/>
      <charset val="186"/>
    </font>
    <font>
      <b/>
      <sz val="11"/>
      <color indexed="10"/>
      <name val="Calibri"/>
      <family val="2"/>
      <charset val="186"/>
    </font>
  </fonts>
  <fills count="9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237">
    <xf numFmtId="0" fontId="0" fillId="0" borderId="0" xfId="0"/>
    <xf numFmtId="3" fontId="6" fillId="0" borderId="4" xfId="0" applyNumberFormat="1" applyFont="1" applyFill="1" applyBorder="1" applyAlignment="1" applyProtection="1">
      <alignment horizontal="center" vertical="center" wrapText="1"/>
    </xf>
    <xf numFmtId="3" fontId="6" fillId="0" borderId="1" xfId="0" applyNumberFormat="1" applyFont="1" applyFill="1" applyBorder="1" applyAlignment="1" applyProtection="1">
      <alignment horizontal="center" vertical="center" wrapText="1"/>
    </xf>
    <xf numFmtId="3" fontId="2" fillId="0" borderId="1" xfId="0" applyNumberFormat="1" applyFont="1" applyFill="1" applyBorder="1" applyAlignment="1" applyProtection="1">
      <alignment horizontal="center" vertical="center" wrapText="1"/>
    </xf>
    <xf numFmtId="4" fontId="2" fillId="0" borderId="13" xfId="0" applyNumberFormat="1" applyFont="1" applyFill="1" applyBorder="1" applyAlignment="1" applyProtection="1">
      <alignment horizontal="center" vertical="center" wrapText="1"/>
    </xf>
    <xf numFmtId="0" fontId="6" fillId="0" borderId="0" xfId="0" applyNumberFormat="1" applyFont="1" applyFill="1" applyBorder="1" applyAlignment="1" applyProtection="1">
      <alignment horizontal="right" vertical="center"/>
    </xf>
    <xf numFmtId="0" fontId="6" fillId="0" borderId="0" xfId="0" applyNumberFormat="1" applyFont="1" applyFill="1" applyBorder="1" applyAlignment="1" applyProtection="1">
      <alignment vertical="center"/>
    </xf>
    <xf numFmtId="3" fontId="10" fillId="0" borderId="0" xfId="0" applyNumberFormat="1" applyFont="1" applyFill="1" applyBorder="1" applyAlignment="1" applyProtection="1">
      <alignment vertical="center"/>
    </xf>
    <xf numFmtId="4" fontId="10" fillId="0" borderId="0" xfId="0" applyNumberFormat="1" applyFont="1" applyFill="1" applyBorder="1" applyAlignment="1" applyProtection="1">
      <alignment vertical="center"/>
    </xf>
    <xf numFmtId="3" fontId="6" fillId="0" borderId="0" xfId="0" applyNumberFormat="1" applyFont="1" applyFill="1" applyBorder="1" applyAlignment="1" applyProtection="1">
      <alignment vertical="center"/>
    </xf>
    <xf numFmtId="0" fontId="9" fillId="0" borderId="0" xfId="0" applyNumberFormat="1" applyFont="1" applyFill="1" applyBorder="1" applyAlignment="1" applyProtection="1">
      <alignment vertical="center"/>
    </xf>
    <xf numFmtId="0" fontId="0" fillId="0" borderId="0" xfId="0" applyNumberFormat="1" applyFont="1" applyFill="1" applyBorder="1" applyAlignment="1" applyProtection="1">
      <alignment horizontal="center" vertical="center"/>
    </xf>
    <xf numFmtId="0" fontId="11" fillId="0" borderId="0" xfId="0" applyNumberFormat="1" applyFont="1" applyFill="1" applyBorder="1" applyAlignment="1" applyProtection="1">
      <alignment horizontal="center" vertical="center"/>
    </xf>
    <xf numFmtId="0" fontId="1" fillId="0" borderId="0" xfId="0" applyNumberFormat="1" applyFont="1" applyFill="1" applyBorder="1" applyAlignment="1" applyProtection="1">
      <alignment horizontal="center" vertical="center"/>
    </xf>
    <xf numFmtId="3" fontId="1" fillId="0" borderId="0" xfId="0" applyNumberFormat="1" applyFont="1" applyFill="1" applyBorder="1" applyAlignment="1" applyProtection="1">
      <alignment horizontal="center" vertical="center"/>
    </xf>
    <xf numFmtId="4" fontId="1" fillId="0" borderId="0" xfId="0" applyNumberFormat="1" applyFont="1" applyFill="1" applyBorder="1" applyAlignment="1" applyProtection="1">
      <alignment horizontal="center" vertical="center"/>
    </xf>
    <xf numFmtId="3" fontId="0" fillId="0" borderId="0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vertical="center"/>
    </xf>
    <xf numFmtId="3" fontId="2" fillId="0" borderId="17" xfId="0" applyNumberFormat="1" applyFont="1" applyFill="1" applyBorder="1" applyAlignment="1" applyProtection="1">
      <alignment horizontal="center" vertical="center"/>
    </xf>
    <xf numFmtId="3" fontId="3" fillId="0" borderId="13" xfId="0" applyNumberFormat="1" applyFont="1" applyFill="1" applyBorder="1" applyAlignment="1" applyProtection="1">
      <alignment horizontal="center" vertical="center"/>
    </xf>
    <xf numFmtId="3" fontId="3" fillId="8" borderId="16" xfId="0" applyNumberFormat="1" applyFont="1" applyFill="1" applyBorder="1" applyAlignment="1" applyProtection="1">
      <alignment horizontal="center" vertical="center"/>
    </xf>
    <xf numFmtId="3" fontId="3" fillId="0" borderId="18" xfId="0" applyNumberFormat="1" applyFont="1" applyFill="1" applyBorder="1" applyAlignment="1" applyProtection="1">
      <alignment horizontal="center" vertical="center"/>
    </xf>
    <xf numFmtId="3" fontId="3" fillId="8" borderId="18" xfId="0" applyNumberFormat="1" applyFont="1" applyFill="1" applyBorder="1" applyAlignment="1" applyProtection="1">
      <alignment horizontal="center" vertical="center"/>
    </xf>
    <xf numFmtId="3" fontId="3" fillId="8" borderId="15" xfId="0" applyNumberFormat="1" applyFont="1" applyFill="1" applyBorder="1" applyAlignment="1" applyProtection="1">
      <alignment horizontal="center" vertical="center"/>
    </xf>
    <xf numFmtId="3" fontId="3" fillId="0" borderId="17" xfId="0" applyNumberFormat="1" applyFont="1" applyFill="1" applyBorder="1" applyAlignment="1" applyProtection="1">
      <alignment horizontal="center" vertical="center"/>
    </xf>
    <xf numFmtId="3" fontId="2" fillId="0" borderId="13" xfId="0" applyNumberFormat="1" applyFont="1" applyFill="1" applyBorder="1" applyAlignment="1" applyProtection="1">
      <alignment horizontal="center" vertical="center"/>
    </xf>
    <xf numFmtId="3" fontId="2" fillId="8" borderId="16" xfId="0" applyNumberFormat="1" applyFont="1" applyFill="1" applyBorder="1" applyAlignment="1" applyProtection="1">
      <alignment horizontal="center" vertical="center"/>
    </xf>
    <xf numFmtId="3" fontId="2" fillId="0" borderId="18" xfId="0" applyNumberFormat="1" applyFont="1" applyFill="1" applyBorder="1" applyAlignment="1" applyProtection="1">
      <alignment horizontal="center" vertical="center"/>
    </xf>
    <xf numFmtId="3" fontId="2" fillId="8" borderId="18" xfId="0" applyNumberFormat="1" applyFont="1" applyFill="1" applyBorder="1" applyAlignment="1" applyProtection="1">
      <alignment horizontal="center" vertical="center"/>
    </xf>
    <xf numFmtId="3" fontId="2" fillId="8" borderId="15" xfId="0" applyNumberFormat="1" applyFont="1" applyFill="1" applyBorder="1" applyAlignment="1" applyProtection="1">
      <alignment horizontal="center" vertical="center"/>
    </xf>
    <xf numFmtId="3" fontId="6" fillId="0" borderId="1" xfId="0" applyNumberFormat="1" applyFont="1" applyFill="1" applyBorder="1" applyAlignment="1" applyProtection="1">
      <alignment horizontal="center" vertical="center"/>
    </xf>
    <xf numFmtId="3" fontId="6" fillId="2" borderId="4" xfId="0" applyNumberFormat="1" applyFont="1" applyFill="1" applyBorder="1" applyAlignment="1" applyProtection="1">
      <alignment horizontal="center" vertical="center" wrapText="1"/>
    </xf>
    <xf numFmtId="4" fontId="6" fillId="2" borderId="13" xfId="0" applyNumberFormat="1" applyFont="1" applyFill="1" applyBorder="1" applyAlignment="1" applyProtection="1">
      <alignment horizontal="center" vertical="center" wrapText="1"/>
    </xf>
    <xf numFmtId="3" fontId="6" fillId="2" borderId="13" xfId="0" applyNumberFormat="1" applyFont="1" applyFill="1" applyBorder="1" applyAlignment="1" applyProtection="1">
      <alignment vertical="center"/>
    </xf>
    <xf numFmtId="3" fontId="6" fillId="2" borderId="1" xfId="0" applyNumberFormat="1" applyFont="1" applyFill="1" applyBorder="1" applyAlignment="1" applyProtection="1">
      <alignment vertical="center"/>
    </xf>
    <xf numFmtId="3" fontId="6" fillId="2" borderId="4" xfId="0" applyNumberFormat="1" applyFont="1" applyFill="1" applyBorder="1" applyAlignment="1" applyProtection="1">
      <alignment vertical="center"/>
    </xf>
    <xf numFmtId="3" fontId="8" fillId="0" borderId="0" xfId="0" applyNumberFormat="1" applyFont="1" applyFill="1" applyBorder="1" applyAlignment="1" applyProtection="1">
      <alignment vertical="center"/>
    </xf>
    <xf numFmtId="3" fontId="6" fillId="0" borderId="5" xfId="0" applyNumberFormat="1" applyFont="1" applyFill="1" applyBorder="1" applyAlignment="1" applyProtection="1">
      <alignment vertical="center"/>
    </xf>
    <xf numFmtId="3" fontId="6" fillId="0" borderId="6" xfId="0" applyNumberFormat="1" applyFont="1" applyFill="1" applyBorder="1" applyAlignment="1" applyProtection="1">
      <alignment vertical="center"/>
    </xf>
    <xf numFmtId="3" fontId="10" fillId="0" borderId="6" xfId="0" applyNumberFormat="1" applyFont="1" applyFill="1" applyBorder="1" applyAlignment="1" applyProtection="1">
      <alignment vertical="center"/>
    </xf>
    <xf numFmtId="3" fontId="10" fillId="0" borderId="7" xfId="0" applyNumberFormat="1" applyFont="1" applyFill="1" applyBorder="1" applyAlignment="1" applyProtection="1">
      <alignment vertical="center"/>
    </xf>
    <xf numFmtId="3" fontId="6" fillId="3" borderId="1" xfId="0" applyNumberFormat="1" applyFont="1" applyFill="1" applyBorder="1" applyAlignment="1" applyProtection="1">
      <alignment vertical="center"/>
    </xf>
    <xf numFmtId="3" fontId="6" fillId="4" borderId="1" xfId="0" applyNumberFormat="1" applyFont="1" applyFill="1" applyBorder="1" applyAlignment="1" applyProtection="1">
      <alignment vertical="center"/>
    </xf>
    <xf numFmtId="3" fontId="6" fillId="0" borderId="5" xfId="0" applyNumberFormat="1" applyFont="1" applyFill="1" applyBorder="1" applyAlignment="1" applyProtection="1">
      <alignment horizontal="left" vertical="center"/>
    </xf>
    <xf numFmtId="3" fontId="10" fillId="0" borderId="6" xfId="0" applyNumberFormat="1" applyFont="1" applyFill="1" applyBorder="1" applyAlignment="1" applyProtection="1">
      <alignment horizontal="center" vertical="center"/>
    </xf>
    <xf numFmtId="3" fontId="10" fillId="0" borderId="6" xfId="0" applyNumberFormat="1" applyFont="1" applyFill="1" applyBorder="1" applyAlignment="1" applyProtection="1">
      <alignment horizontal="right" vertical="center"/>
    </xf>
    <xf numFmtId="3" fontId="10" fillId="0" borderId="6" xfId="0" applyNumberFormat="1" applyFont="1" applyFill="1" applyBorder="1" applyAlignment="1" applyProtection="1">
      <alignment vertical="center"/>
      <protection locked="0"/>
    </xf>
    <xf numFmtId="3" fontId="10" fillId="0" borderId="6" xfId="0" applyNumberFormat="1" applyFont="1" applyFill="1" applyBorder="1" applyAlignment="1" applyProtection="1">
      <alignment horizontal="right" vertical="center"/>
      <protection locked="0"/>
    </xf>
    <xf numFmtId="3" fontId="10" fillId="0" borderId="6" xfId="0" applyNumberFormat="1" applyFont="1" applyFill="1" applyBorder="1" applyAlignment="1" applyProtection="1">
      <alignment horizontal="center" vertical="center"/>
      <protection locked="0"/>
    </xf>
    <xf numFmtId="3" fontId="6" fillId="0" borderId="6" xfId="0" applyNumberFormat="1" applyFont="1" applyFill="1" applyBorder="1" applyAlignment="1" applyProtection="1">
      <alignment horizontal="left" vertical="center"/>
    </xf>
    <xf numFmtId="3" fontId="6" fillId="4" borderId="1" xfId="0" applyNumberFormat="1" applyFont="1" applyFill="1" applyBorder="1" applyAlignment="1" applyProtection="1">
      <alignment horizontal="left" vertical="center"/>
    </xf>
    <xf numFmtId="3" fontId="10" fillId="0" borderId="9" xfId="0" applyNumberFormat="1" applyFont="1" applyFill="1" applyBorder="1" applyAlignment="1" applyProtection="1">
      <alignment vertical="center"/>
    </xf>
    <xf numFmtId="4" fontId="6" fillId="4" borderId="1" xfId="0" applyNumberFormat="1" applyFont="1" applyFill="1" applyBorder="1" applyAlignment="1" applyProtection="1">
      <alignment vertical="center"/>
    </xf>
    <xf numFmtId="3" fontId="6" fillId="0" borderId="6" xfId="0" applyNumberFormat="1" applyFont="1" applyFill="1" applyBorder="1" applyAlignment="1" applyProtection="1">
      <alignment horizontal="center" vertical="center"/>
    </xf>
    <xf numFmtId="0" fontId="10" fillId="0" borderId="0" xfId="0" applyNumberFormat="1" applyFont="1" applyFill="1" applyBorder="1" applyAlignment="1" applyProtection="1">
      <alignment vertical="center"/>
    </xf>
    <xf numFmtId="3" fontId="10" fillId="0" borderId="4" xfId="0" applyNumberFormat="1" applyFont="1" applyFill="1" applyBorder="1" applyAlignment="1" applyProtection="1">
      <alignment vertical="center"/>
    </xf>
    <xf numFmtId="3" fontId="6" fillId="0" borderId="10" xfId="0" applyNumberFormat="1" applyFont="1" applyBorder="1" applyAlignment="1">
      <alignment vertical="center"/>
    </xf>
    <xf numFmtId="3" fontId="6" fillId="0" borderId="1" xfId="0" applyNumberFormat="1" applyFont="1" applyBorder="1" applyAlignment="1">
      <alignment vertical="center"/>
    </xf>
    <xf numFmtId="4" fontId="6" fillId="0" borderId="1" xfId="0" applyNumberFormat="1" applyFont="1" applyBorder="1" applyAlignment="1">
      <alignment vertical="center"/>
    </xf>
    <xf numFmtId="3" fontId="10" fillId="0" borderId="10" xfId="0" applyNumberFormat="1" applyFont="1" applyBorder="1" applyAlignment="1" applyProtection="1">
      <alignment vertical="center"/>
      <protection locked="0"/>
    </xf>
    <xf numFmtId="3" fontId="10" fillId="0" borderId="1" xfId="0" applyNumberFormat="1" applyFont="1" applyFill="1" applyBorder="1" applyAlignment="1" applyProtection="1">
      <alignment vertical="center"/>
      <protection locked="0"/>
    </xf>
    <xf numFmtId="4" fontId="10" fillId="0" borderId="1" xfId="0" applyNumberFormat="1" applyFont="1" applyFill="1" applyBorder="1" applyAlignment="1" applyProtection="1">
      <alignment vertical="center"/>
      <protection locked="0"/>
    </xf>
    <xf numFmtId="3" fontId="10" fillId="0" borderId="1" xfId="0" applyNumberFormat="1" applyFont="1" applyBorder="1" applyAlignment="1" applyProtection="1">
      <alignment vertical="center"/>
      <protection locked="0"/>
    </xf>
    <xf numFmtId="3" fontId="10" fillId="0" borderId="1" xfId="0" applyNumberFormat="1" applyFont="1" applyFill="1" applyBorder="1" applyAlignment="1" applyProtection="1">
      <alignment vertical="center"/>
    </xf>
    <xf numFmtId="3" fontId="13" fillId="2" borderId="1" xfId="1" applyNumberFormat="1" applyFont="1" applyFill="1" applyBorder="1" applyAlignment="1">
      <alignment vertical="center"/>
    </xf>
    <xf numFmtId="4" fontId="13" fillId="2" borderId="1" xfId="1" applyNumberFormat="1" applyFont="1" applyFill="1" applyBorder="1" applyAlignment="1">
      <alignment vertical="center"/>
    </xf>
    <xf numFmtId="3" fontId="6" fillId="4" borderId="1" xfId="1" applyNumberFormat="1" applyFont="1" applyFill="1" applyBorder="1" applyAlignment="1">
      <alignment vertical="center"/>
    </xf>
    <xf numFmtId="4" fontId="6" fillId="4" borderId="1" xfId="1" applyNumberFormat="1" applyFont="1" applyFill="1" applyBorder="1" applyAlignment="1">
      <alignment vertical="center"/>
    </xf>
    <xf numFmtId="3" fontId="17" fillId="0" borderId="5" xfId="1" applyNumberFormat="1" applyFont="1" applyFill="1" applyBorder="1" applyAlignment="1">
      <alignment vertical="center"/>
    </xf>
    <xf numFmtId="3" fontId="19" fillId="0" borderId="6" xfId="1" applyNumberFormat="1" applyFont="1" applyBorder="1" applyAlignment="1" applyProtection="1">
      <alignment vertical="center" wrapText="1"/>
      <protection locked="0"/>
    </xf>
    <xf numFmtId="3" fontId="17" fillId="0" borderId="8" xfId="1" applyNumberFormat="1" applyFont="1" applyBorder="1" applyAlignment="1" applyProtection="1">
      <alignment vertical="center"/>
      <protection locked="0"/>
    </xf>
    <xf numFmtId="3" fontId="6" fillId="7" borderId="1" xfId="1" applyNumberFormat="1" applyFont="1" applyFill="1" applyBorder="1" applyAlignment="1" applyProtection="1">
      <alignment vertical="center"/>
      <protection locked="0"/>
    </xf>
    <xf numFmtId="4" fontId="6" fillId="7" borderId="1" xfId="1" applyNumberFormat="1" applyFont="1" applyFill="1" applyBorder="1" applyAlignment="1" applyProtection="1">
      <alignment vertical="center"/>
      <protection locked="0"/>
    </xf>
    <xf numFmtId="3" fontId="17" fillId="7" borderId="1" xfId="1" applyNumberFormat="1" applyFont="1" applyFill="1" applyBorder="1" applyAlignment="1" applyProtection="1">
      <alignment vertical="center"/>
      <protection locked="0"/>
    </xf>
    <xf numFmtId="3" fontId="17" fillId="0" borderId="9" xfId="1" applyNumberFormat="1" applyFont="1" applyBorder="1" applyAlignment="1" applyProtection="1">
      <alignment vertical="center"/>
      <protection locked="0"/>
    </xf>
    <xf numFmtId="3" fontId="22" fillId="0" borderId="1" xfId="1" applyNumberFormat="1" applyFont="1" applyBorder="1" applyAlignment="1">
      <alignment vertical="center"/>
    </xf>
    <xf numFmtId="4" fontId="22" fillId="0" borderId="1" xfId="1" applyNumberFormat="1" applyFont="1" applyBorder="1" applyAlignment="1">
      <alignment vertical="center"/>
    </xf>
    <xf numFmtId="3" fontId="10" fillId="2" borderId="1" xfId="0" applyNumberFormat="1" applyFont="1" applyFill="1" applyBorder="1" applyAlignment="1" applyProtection="1">
      <alignment vertical="center"/>
    </xf>
    <xf numFmtId="4" fontId="10" fillId="2" borderId="1" xfId="0" applyNumberFormat="1" applyFont="1" applyFill="1" applyBorder="1" applyAlignment="1" applyProtection="1">
      <alignment vertical="center"/>
    </xf>
    <xf numFmtId="3" fontId="10" fillId="4" borderId="5" xfId="0" applyNumberFormat="1" applyFont="1" applyFill="1" applyBorder="1" applyAlignment="1" applyProtection="1">
      <alignment vertical="center"/>
    </xf>
    <xf numFmtId="3" fontId="10" fillId="4" borderId="6" xfId="0" applyNumberFormat="1" applyFont="1" applyFill="1" applyBorder="1" applyAlignment="1" applyProtection="1">
      <alignment vertical="center"/>
    </xf>
    <xf numFmtId="4" fontId="6" fillId="0" borderId="1" xfId="0" applyNumberFormat="1" applyFont="1" applyFill="1" applyBorder="1" applyAlignment="1" applyProtection="1">
      <alignment vertical="center"/>
    </xf>
    <xf numFmtId="3" fontId="6" fillId="0" borderId="1" xfId="0" applyNumberFormat="1" applyFont="1" applyFill="1" applyBorder="1" applyAlignment="1" applyProtection="1">
      <alignment vertical="center"/>
    </xf>
    <xf numFmtId="0" fontId="6" fillId="0" borderId="0" xfId="0" applyFont="1" applyAlignment="1">
      <alignment vertical="center"/>
    </xf>
    <xf numFmtId="3" fontId="6" fillId="0" borderId="0" xfId="0" applyNumberFormat="1" applyFont="1" applyAlignment="1" applyProtection="1">
      <alignment vertical="center"/>
    </xf>
    <xf numFmtId="4" fontId="8" fillId="0" borderId="0" xfId="0" applyNumberFormat="1" applyFont="1" applyFill="1" applyBorder="1" applyAlignment="1" applyProtection="1">
      <alignment vertical="center"/>
    </xf>
    <xf numFmtId="3" fontId="6" fillId="0" borderId="0" xfId="0" applyNumberFormat="1" applyFont="1" applyBorder="1" applyAlignment="1" applyProtection="1">
      <alignment vertical="center"/>
    </xf>
    <xf numFmtId="0" fontId="6" fillId="0" borderId="0" xfId="0" applyFont="1" applyFill="1" applyBorder="1" applyAlignment="1">
      <alignment vertical="center"/>
    </xf>
    <xf numFmtId="3" fontId="8" fillId="0" borderId="0" xfId="0" applyNumberFormat="1" applyFont="1" applyFill="1" applyAlignment="1" applyProtection="1">
      <alignment vertical="center"/>
    </xf>
    <xf numFmtId="4" fontId="8" fillId="0" borderId="0" xfId="0" applyNumberFormat="1" applyFont="1" applyFill="1" applyAlignment="1" applyProtection="1">
      <alignment vertical="center"/>
    </xf>
    <xf numFmtId="0" fontId="17" fillId="0" borderId="0" xfId="0" applyFont="1" applyAlignment="1">
      <alignment vertical="center" wrapText="1"/>
    </xf>
    <xf numFmtId="0" fontId="17" fillId="0" borderId="0" xfId="0" applyFont="1" applyAlignment="1">
      <alignment vertical="center"/>
    </xf>
    <xf numFmtId="3" fontId="17" fillId="0" borderId="0" xfId="0" applyNumberFormat="1" applyFont="1" applyAlignment="1" applyProtection="1">
      <alignment vertical="center"/>
    </xf>
    <xf numFmtId="3" fontId="19" fillId="0" borderId="0" xfId="0" applyNumberFormat="1" applyFont="1" applyFill="1" applyAlignment="1" applyProtection="1">
      <alignment vertical="center"/>
    </xf>
    <xf numFmtId="4" fontId="19" fillId="0" borderId="0" xfId="0" applyNumberFormat="1" applyFont="1" applyFill="1" applyAlignment="1" applyProtection="1">
      <alignment vertical="center"/>
    </xf>
    <xf numFmtId="3" fontId="13" fillId="0" borderId="0" xfId="0" applyNumberFormat="1" applyFont="1" applyAlignment="1" applyProtection="1">
      <alignment vertical="center"/>
    </xf>
    <xf numFmtId="3" fontId="13" fillId="0" borderId="0" xfId="0" applyNumberFormat="1" applyFont="1" applyFill="1" applyBorder="1" applyAlignment="1" applyProtection="1">
      <alignment vertical="center"/>
    </xf>
    <xf numFmtId="0" fontId="17" fillId="0" borderId="0" xfId="0" applyFont="1" applyFill="1" applyBorder="1" applyAlignment="1">
      <alignment vertical="center"/>
    </xf>
    <xf numFmtId="3" fontId="19" fillId="0" borderId="0" xfId="0" applyNumberFormat="1" applyFont="1" applyFill="1" applyAlignment="1" applyProtection="1">
      <alignment horizontal="centerContinuous" vertical="center"/>
    </xf>
    <xf numFmtId="4" fontId="19" fillId="0" borderId="0" xfId="0" applyNumberFormat="1" applyFont="1" applyFill="1" applyAlignment="1" applyProtection="1">
      <alignment horizontal="centerContinuous" vertical="center"/>
    </xf>
    <xf numFmtId="3" fontId="13" fillId="0" borderId="0" xfId="0" applyNumberFormat="1" applyFont="1" applyAlignment="1" applyProtection="1">
      <alignment horizontal="centerContinuous" vertical="center"/>
    </xf>
    <xf numFmtId="3" fontId="13" fillId="0" borderId="0" xfId="0" applyNumberFormat="1" applyFont="1" applyFill="1" applyBorder="1" applyAlignment="1" applyProtection="1">
      <alignment horizontal="centerContinuous" vertical="center"/>
    </xf>
    <xf numFmtId="0" fontId="7" fillId="0" borderId="0" xfId="0" applyNumberFormat="1" applyFont="1" applyFill="1" applyBorder="1" applyAlignment="1" applyProtection="1">
      <alignment horizontal="right" vertical="center"/>
    </xf>
    <xf numFmtId="0" fontId="6" fillId="0" borderId="0" xfId="0" applyNumberFormat="1" applyFont="1" applyFill="1" applyBorder="1" applyAlignment="1" applyProtection="1">
      <alignment horizontal="center" vertical="center"/>
    </xf>
    <xf numFmtId="4" fontId="6" fillId="2" borderId="1" xfId="0" applyNumberFormat="1" applyFont="1" applyFill="1" applyBorder="1" applyAlignment="1" applyProtection="1">
      <alignment vertical="center"/>
    </xf>
    <xf numFmtId="4" fontId="6" fillId="4" borderId="1" xfId="0" applyNumberFormat="1" applyFont="1" applyFill="1" applyBorder="1" applyAlignment="1" applyProtection="1">
      <alignment horizontal="left" vertical="center"/>
    </xf>
    <xf numFmtId="4" fontId="24" fillId="0" borderId="0" xfId="0" applyNumberFormat="1" applyFont="1" applyFill="1" applyBorder="1" applyAlignment="1" applyProtection="1">
      <alignment horizontal="center" vertical="center"/>
    </xf>
    <xf numFmtId="4" fontId="10" fillId="0" borderId="1" xfId="0" applyNumberFormat="1" applyFont="1" applyBorder="1" applyAlignment="1" applyProtection="1">
      <alignment vertical="center"/>
      <protection locked="0"/>
    </xf>
    <xf numFmtId="4" fontId="6" fillId="0" borderId="0" xfId="0" applyNumberFormat="1" applyFont="1" applyFill="1" applyBorder="1" applyAlignment="1" applyProtection="1">
      <alignment vertical="center"/>
    </xf>
    <xf numFmtId="4" fontId="6" fillId="0" borderId="0" xfId="0" applyNumberFormat="1" applyFont="1" applyBorder="1" applyAlignment="1" applyProtection="1">
      <alignment vertical="center"/>
    </xf>
    <xf numFmtId="4" fontId="6" fillId="0" borderId="0" xfId="0" applyNumberFormat="1" applyFont="1" applyAlignment="1" applyProtection="1">
      <alignment vertical="center"/>
    </xf>
    <xf numFmtId="4" fontId="13" fillId="0" borderId="0" xfId="0" applyNumberFormat="1" applyFont="1" applyAlignment="1" applyProtection="1">
      <alignment vertical="center"/>
    </xf>
    <xf numFmtId="4" fontId="13" fillId="0" borderId="0" xfId="0" applyNumberFormat="1" applyFont="1" applyAlignment="1" applyProtection="1">
      <alignment horizontal="centerContinuous" vertical="center"/>
    </xf>
    <xf numFmtId="2" fontId="6" fillId="0" borderId="6" xfId="0" applyNumberFormat="1" applyFont="1" applyFill="1" applyBorder="1" applyAlignment="1" applyProtection="1">
      <alignment horizontal="left" vertical="center"/>
    </xf>
    <xf numFmtId="2" fontId="6" fillId="0" borderId="6" xfId="0" applyNumberFormat="1" applyFont="1" applyFill="1" applyBorder="1" applyAlignment="1" applyProtection="1">
      <alignment vertical="center"/>
    </xf>
    <xf numFmtId="0" fontId="10" fillId="0" borderId="0" xfId="0" applyNumberFormat="1" applyFont="1" applyFill="1" applyBorder="1" applyAlignment="1" applyProtection="1">
      <alignment vertical="center"/>
      <protection locked="0"/>
    </xf>
    <xf numFmtId="2" fontId="10" fillId="0" borderId="0" xfId="0" applyNumberFormat="1" applyFont="1" applyFill="1" applyBorder="1" applyAlignment="1" applyProtection="1">
      <alignment vertical="center"/>
    </xf>
    <xf numFmtId="3" fontId="10" fillId="0" borderId="8" xfId="0" applyNumberFormat="1" applyFont="1" applyFill="1" applyBorder="1" applyAlignment="1" applyProtection="1">
      <alignment vertical="center"/>
    </xf>
    <xf numFmtId="0" fontId="16" fillId="0" borderId="0" xfId="0" applyNumberFormat="1" applyFont="1" applyFill="1" applyBorder="1" applyAlignment="1" applyProtection="1">
      <alignment vertical="center"/>
    </xf>
    <xf numFmtId="4" fontId="6" fillId="5" borderId="1" xfId="0" applyNumberFormat="1" applyFont="1" applyFill="1" applyBorder="1" applyAlignment="1" applyProtection="1">
      <alignment vertical="center"/>
    </xf>
    <xf numFmtId="0" fontId="12" fillId="0" borderId="1" xfId="0" applyNumberFormat="1" applyFont="1" applyFill="1" applyBorder="1" applyAlignment="1" applyProtection="1">
      <alignment horizontal="center" vertical="center"/>
    </xf>
    <xf numFmtId="0" fontId="12" fillId="0" borderId="1" xfId="0" applyNumberFormat="1" applyFont="1" applyFill="1" applyBorder="1" applyAlignment="1" applyProtection="1">
      <alignment horizontal="left" vertical="center" wrapText="1"/>
    </xf>
    <xf numFmtId="4" fontId="2" fillId="0" borderId="1" xfId="0" applyNumberFormat="1" applyFont="1" applyFill="1" applyBorder="1" applyAlignment="1" applyProtection="1">
      <alignment horizontal="center" vertical="center" wrapText="1"/>
    </xf>
    <xf numFmtId="0" fontId="12" fillId="2" borderId="1" xfId="0" applyNumberFormat="1" applyFont="1" applyFill="1" applyBorder="1" applyAlignment="1" applyProtection="1">
      <alignment horizontal="center" vertical="center"/>
    </xf>
    <xf numFmtId="0" fontId="13" fillId="2" borderId="1" xfId="1" applyFont="1" applyFill="1" applyBorder="1" applyAlignment="1">
      <alignment vertical="center"/>
    </xf>
    <xf numFmtId="3" fontId="6" fillId="2" borderId="1" xfId="0" applyNumberFormat="1" applyFont="1" applyFill="1" applyBorder="1" applyAlignment="1" applyProtection="1">
      <alignment horizontal="center" vertical="center" wrapText="1"/>
    </xf>
    <xf numFmtId="4" fontId="6" fillId="2" borderId="1" xfId="0" applyNumberFormat="1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>
      <alignment vertical="center" wrapText="1"/>
    </xf>
    <xf numFmtId="0" fontId="6" fillId="0" borderId="1" xfId="0" applyNumberFormat="1" applyFont="1" applyFill="1" applyBorder="1" applyAlignment="1" applyProtection="1">
      <alignment vertical="center"/>
    </xf>
    <xf numFmtId="0" fontId="6" fillId="0" borderId="1" xfId="0" applyFont="1" applyFill="1" applyBorder="1" applyAlignment="1">
      <alignment vertical="center" wrapText="1"/>
    </xf>
    <xf numFmtId="3" fontId="6" fillId="5" borderId="1" xfId="0" applyNumberFormat="1" applyFont="1" applyFill="1" applyBorder="1" applyAlignment="1" applyProtection="1">
      <alignment vertical="center"/>
    </xf>
    <xf numFmtId="0" fontId="10" fillId="0" borderId="1" xfId="0" applyNumberFormat="1" applyFont="1" applyFill="1" applyBorder="1" applyAlignment="1" applyProtection="1">
      <alignment vertical="center"/>
    </xf>
    <xf numFmtId="3" fontId="10" fillId="5" borderId="1" xfId="0" applyNumberFormat="1" applyFont="1" applyFill="1" applyBorder="1" applyAlignment="1" applyProtection="1">
      <alignment vertical="center"/>
    </xf>
    <xf numFmtId="4" fontId="10" fillId="5" borderId="1" xfId="0" applyNumberFormat="1" applyFont="1" applyFill="1" applyBorder="1" applyAlignment="1" applyProtection="1">
      <alignment vertical="center"/>
    </xf>
    <xf numFmtId="0" fontId="7" fillId="2" borderId="1" xfId="0" applyNumberFormat="1" applyFont="1" applyFill="1" applyBorder="1" applyAlignment="1" applyProtection="1">
      <alignment horizontal="left" vertical="center" wrapText="1"/>
    </xf>
    <xf numFmtId="0" fontId="4" fillId="3" borderId="1" xfId="0" applyNumberFormat="1" applyFont="1" applyFill="1" applyBorder="1" applyAlignment="1" applyProtection="1">
      <alignment horizontal="right" vertical="center" wrapText="1"/>
    </xf>
    <xf numFmtId="0" fontId="7" fillId="3" borderId="1" xfId="0" applyFont="1" applyFill="1" applyBorder="1" applyAlignment="1">
      <alignment vertical="center" wrapText="1"/>
    </xf>
    <xf numFmtId="0" fontId="15" fillId="4" borderId="1" xfId="0" applyFont="1" applyFill="1" applyBorder="1" applyAlignment="1">
      <alignment horizontal="left" vertical="center" wrapText="1"/>
    </xf>
    <xf numFmtId="0" fontId="15" fillId="4" borderId="1" xfId="0" applyNumberFormat="1" applyFont="1" applyFill="1" applyBorder="1" applyAlignment="1" applyProtection="1">
      <alignment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NumberFormat="1" applyFont="1" applyFill="1" applyBorder="1" applyAlignment="1" applyProtection="1">
      <alignment vertical="center" wrapText="1"/>
    </xf>
    <xf numFmtId="3" fontId="6" fillId="0" borderId="1" xfId="0" applyNumberFormat="1" applyFont="1" applyFill="1" applyBorder="1" applyAlignment="1" applyProtection="1">
      <alignment horizontal="left" vertical="center"/>
    </xf>
    <xf numFmtId="4" fontId="6" fillId="0" borderId="1" xfId="0" applyNumberFormat="1" applyFont="1" applyFill="1" applyBorder="1" applyAlignment="1" applyProtection="1">
      <alignment horizontal="left" vertical="center"/>
    </xf>
    <xf numFmtId="0" fontId="7" fillId="0" borderId="1" xfId="0" applyFont="1" applyFill="1" applyBorder="1" applyAlignment="1">
      <alignment horizontal="center" vertical="center" wrapText="1"/>
    </xf>
    <xf numFmtId="3" fontId="10" fillId="0" borderId="1" xfId="0" applyNumberFormat="1" applyFont="1" applyFill="1" applyBorder="1" applyAlignment="1" applyProtection="1">
      <alignment horizontal="center" vertical="center"/>
    </xf>
    <xf numFmtId="4" fontId="10" fillId="0" borderId="1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right" vertical="center" wrapText="1"/>
    </xf>
    <xf numFmtId="0" fontId="6" fillId="0" borderId="1" xfId="0" applyNumberFormat="1" applyFont="1" applyFill="1" applyBorder="1" applyAlignment="1" applyProtection="1">
      <alignment horizontal="left" vertical="center" wrapText="1"/>
    </xf>
    <xf numFmtId="0" fontId="6" fillId="0" borderId="1" xfId="0" applyNumberFormat="1" applyFont="1" applyFill="1" applyBorder="1" applyAlignment="1" applyProtection="1">
      <alignment vertical="center" wrapText="1"/>
    </xf>
    <xf numFmtId="3" fontId="10" fillId="5" borderId="1" xfId="0" applyNumberFormat="1" applyFont="1" applyFill="1" applyBorder="1" applyAlignment="1" applyProtection="1">
      <alignment horizontal="right" vertical="center"/>
    </xf>
    <xf numFmtId="4" fontId="10" fillId="5" borderId="1" xfId="0" applyNumberFormat="1" applyFont="1" applyFill="1" applyBorder="1" applyAlignment="1" applyProtection="1">
      <alignment horizontal="right" vertical="center"/>
    </xf>
    <xf numFmtId="0" fontId="6" fillId="0" borderId="1" xfId="0" applyNumberFormat="1" applyFont="1" applyFill="1" applyBorder="1" applyAlignment="1" applyProtection="1">
      <alignment horizontal="right" vertical="center" wrapText="1"/>
      <protection locked="0"/>
    </xf>
    <xf numFmtId="0" fontId="2" fillId="0" borderId="1" xfId="0" applyNumberFormat="1" applyFont="1" applyFill="1" applyBorder="1" applyAlignment="1" applyProtection="1">
      <alignment horizontal="left" vertical="center" wrapText="1"/>
      <protection locked="0"/>
    </xf>
    <xf numFmtId="3" fontId="10" fillId="5" borderId="1" xfId="0" applyNumberFormat="1" applyFont="1" applyFill="1" applyBorder="1" applyAlignment="1" applyProtection="1">
      <alignment horizontal="right" vertical="center"/>
      <protection locked="0"/>
    </xf>
    <xf numFmtId="3" fontId="10" fillId="5" borderId="1" xfId="0" applyNumberFormat="1" applyFont="1" applyFill="1" applyBorder="1" applyAlignment="1" applyProtection="1">
      <alignment vertical="center"/>
      <protection locked="0"/>
    </xf>
    <xf numFmtId="4" fontId="10" fillId="5" borderId="1" xfId="0" applyNumberFormat="1" applyFont="1" applyFill="1" applyBorder="1" applyAlignment="1" applyProtection="1">
      <alignment horizontal="right" vertical="center"/>
      <protection locked="0"/>
    </xf>
    <xf numFmtId="4" fontId="10" fillId="5" borderId="1" xfId="0" applyNumberFormat="1" applyFont="1" applyFill="1" applyBorder="1" applyAlignment="1" applyProtection="1">
      <alignment vertical="center"/>
      <protection locked="0"/>
    </xf>
    <xf numFmtId="0" fontId="6" fillId="6" borderId="1" xfId="0" applyNumberFormat="1" applyFont="1" applyFill="1" applyBorder="1" applyAlignment="1" applyProtection="1">
      <alignment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6" borderId="1" xfId="0" applyNumberFormat="1" applyFont="1" applyFill="1" applyBorder="1" applyAlignment="1" applyProtection="1">
      <alignment horizontal="left" vertical="center" wrapText="1"/>
      <protection locked="0"/>
    </xf>
    <xf numFmtId="0" fontId="6" fillId="0" borderId="1" xfId="0" applyNumberFormat="1" applyFont="1" applyFill="1" applyBorder="1" applyAlignment="1" applyProtection="1">
      <alignment horizontal="left" vertical="center" wrapText="1"/>
      <protection locked="0"/>
    </xf>
    <xf numFmtId="3" fontId="10" fillId="5" borderId="1" xfId="0" applyNumberFormat="1" applyFont="1" applyFill="1" applyBorder="1" applyAlignment="1" applyProtection="1">
      <alignment horizontal="center" vertical="center"/>
      <protection locked="0"/>
    </xf>
    <xf numFmtId="4" fontId="10" fillId="5" borderId="1" xfId="0" applyNumberFormat="1" applyFont="1" applyFill="1" applyBorder="1" applyAlignment="1" applyProtection="1">
      <alignment horizontal="center" vertical="center"/>
      <protection locked="0"/>
    </xf>
    <xf numFmtId="1" fontId="6" fillId="0" borderId="1" xfId="0" applyNumberFormat="1" applyFont="1" applyFill="1" applyBorder="1" applyAlignment="1">
      <alignment horizontal="left" vertical="center" wrapText="1"/>
    </xf>
    <xf numFmtId="2" fontId="6" fillId="6" borderId="1" xfId="0" applyNumberFormat="1" applyFont="1" applyFill="1" applyBorder="1" applyAlignment="1" applyProtection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3" fontId="10" fillId="5" borderId="1" xfId="0" applyNumberFormat="1" applyFont="1" applyFill="1" applyBorder="1" applyAlignment="1" applyProtection="1">
      <alignment horizontal="center" vertical="center"/>
    </xf>
    <xf numFmtId="4" fontId="10" fillId="5" borderId="1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vertical="center" wrapText="1"/>
      <protection locked="0"/>
    </xf>
    <xf numFmtId="0" fontId="16" fillId="4" borderId="1" xfId="0" applyFont="1" applyFill="1" applyBorder="1" applyAlignment="1">
      <alignment horizontal="left" vertical="center" wrapText="1"/>
    </xf>
    <xf numFmtId="0" fontId="16" fillId="4" borderId="1" xfId="0" applyNumberFormat="1" applyFont="1" applyFill="1" applyBorder="1" applyAlignment="1" applyProtection="1">
      <alignment vertical="center" wrapText="1"/>
    </xf>
    <xf numFmtId="3" fontId="6" fillId="4" borderId="1" xfId="0" applyNumberFormat="1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3" fontId="6" fillId="5" borderId="1" xfId="0" applyNumberFormat="1" applyFont="1" applyFill="1" applyBorder="1" applyAlignment="1" applyProtection="1">
      <alignment horizontal="left" vertical="center"/>
    </xf>
    <xf numFmtId="4" fontId="6" fillId="5" borderId="1" xfId="0" applyNumberFormat="1" applyFont="1" applyFill="1" applyBorder="1" applyAlignment="1" applyProtection="1">
      <alignment horizontal="left" vertical="center"/>
    </xf>
    <xf numFmtId="4" fontId="10" fillId="0" borderId="1" xfId="0" applyNumberFormat="1" applyFont="1" applyFill="1" applyBorder="1" applyAlignment="1" applyProtection="1">
      <alignment vertical="center"/>
    </xf>
    <xf numFmtId="3" fontId="6" fillId="5" borderId="1" xfId="0" applyNumberFormat="1" applyFont="1" applyFill="1" applyBorder="1" applyAlignment="1" applyProtection="1">
      <alignment horizontal="center" vertical="center"/>
    </xf>
    <xf numFmtId="0" fontId="6" fillId="6" borderId="1" xfId="0" applyNumberFormat="1" applyFont="1" applyFill="1" applyBorder="1" applyAlignment="1" applyProtection="1">
      <alignment horizontal="center" vertical="center" wrapText="1"/>
    </xf>
    <xf numFmtId="0" fontId="10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left" vertical="center" wrapText="1"/>
    </xf>
    <xf numFmtId="3" fontId="2" fillId="6" borderId="13" xfId="0" applyNumberFormat="1" applyFont="1" applyFill="1" applyBorder="1" applyAlignment="1" applyProtection="1">
      <alignment horizontal="center" vertical="center"/>
    </xf>
    <xf numFmtId="4" fontId="2" fillId="0" borderId="18" xfId="0" applyNumberFormat="1" applyFont="1" applyFill="1" applyBorder="1" applyAlignment="1" applyProtection="1">
      <alignment horizontal="center" vertical="center"/>
    </xf>
    <xf numFmtId="3" fontId="2" fillId="8" borderId="4" xfId="0" applyNumberFormat="1" applyFont="1" applyFill="1" applyBorder="1" applyAlignment="1" applyProtection="1">
      <alignment horizontal="center" vertical="center"/>
    </xf>
    <xf numFmtId="3" fontId="6" fillId="0" borderId="18" xfId="0" applyNumberFormat="1" applyFont="1" applyFill="1" applyBorder="1" applyAlignment="1" applyProtection="1">
      <alignment horizontal="center" vertical="center"/>
    </xf>
    <xf numFmtId="3" fontId="6" fillId="0" borderId="4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vertical="center"/>
    </xf>
    <xf numFmtId="3" fontId="14" fillId="2" borderId="1" xfId="0" applyNumberFormat="1" applyFont="1" applyFill="1" applyBorder="1" applyAlignment="1" applyProtection="1">
      <alignment horizontal="right" vertical="center" wrapText="1"/>
    </xf>
    <xf numFmtId="3" fontId="7" fillId="2" borderId="1" xfId="0" applyNumberFormat="1" applyFont="1" applyFill="1" applyBorder="1" applyAlignment="1">
      <alignment vertical="center" wrapText="1"/>
    </xf>
    <xf numFmtId="0" fontId="6" fillId="2" borderId="1" xfId="0" applyNumberFormat="1" applyFont="1" applyFill="1" applyBorder="1" applyAlignment="1" applyProtection="1">
      <alignment horizontal="right" vertical="center"/>
    </xf>
    <xf numFmtId="0" fontId="7" fillId="0" borderId="1" xfId="0" applyNumberFormat="1" applyFont="1" applyFill="1" applyBorder="1" applyAlignment="1" applyProtection="1">
      <alignment horizontal="right" vertical="center"/>
    </xf>
    <xf numFmtId="0" fontId="17" fillId="0" borderId="1" xfId="1" applyFont="1" applyFill="1" applyBorder="1" applyAlignment="1">
      <alignment vertical="center"/>
    </xf>
    <xf numFmtId="3" fontId="17" fillId="0" borderId="1" xfId="1" applyNumberFormat="1" applyFont="1" applyFill="1" applyBorder="1" applyAlignment="1">
      <alignment vertical="center"/>
    </xf>
    <xf numFmtId="4" fontId="17" fillId="0" borderId="1" xfId="1" applyNumberFormat="1" applyFont="1" applyFill="1" applyBorder="1" applyAlignment="1">
      <alignment vertical="center"/>
    </xf>
    <xf numFmtId="0" fontId="18" fillId="0" borderId="1" xfId="0" applyNumberFormat="1" applyFont="1" applyFill="1" applyBorder="1" applyAlignment="1" applyProtection="1">
      <alignment vertical="center" wrapText="1"/>
    </xf>
    <xf numFmtId="0" fontId="17" fillId="0" borderId="1" xfId="1" applyFont="1" applyBorder="1" applyAlignment="1">
      <alignment vertical="center" wrapText="1"/>
    </xf>
    <xf numFmtId="3" fontId="17" fillId="0" borderId="1" xfId="1" applyNumberFormat="1" applyFont="1" applyBorder="1" applyAlignment="1" applyProtection="1">
      <alignment vertical="center" wrapText="1"/>
      <protection locked="0"/>
    </xf>
    <xf numFmtId="4" fontId="17" fillId="0" borderId="1" xfId="1" applyNumberFormat="1" applyFont="1" applyBorder="1" applyAlignment="1" applyProtection="1">
      <alignment vertical="center" wrapText="1"/>
      <protection locked="0"/>
    </xf>
    <xf numFmtId="3" fontId="19" fillId="0" borderId="1" xfId="1" applyNumberFormat="1" applyFont="1" applyBorder="1" applyAlignment="1" applyProtection="1">
      <alignment vertical="center" wrapText="1"/>
      <protection locked="0"/>
    </xf>
    <xf numFmtId="4" fontId="19" fillId="0" borderId="1" xfId="1" applyNumberFormat="1" applyFont="1" applyBorder="1" applyAlignment="1" applyProtection="1">
      <alignment vertical="center" wrapText="1"/>
      <protection locked="0"/>
    </xf>
    <xf numFmtId="0" fontId="20" fillId="0" borderId="1" xfId="1" applyFont="1" applyBorder="1" applyAlignment="1">
      <alignment horizontal="right" vertical="center"/>
    </xf>
    <xf numFmtId="3" fontId="17" fillId="0" borderId="1" xfId="1" applyNumberFormat="1" applyFont="1" applyBorder="1" applyAlignment="1" applyProtection="1">
      <alignment vertical="center"/>
      <protection locked="0"/>
    </xf>
    <xf numFmtId="4" fontId="17" fillId="0" borderId="1" xfId="1" applyNumberFormat="1" applyFont="1" applyBorder="1" applyAlignment="1" applyProtection="1">
      <alignment vertical="center"/>
      <protection locked="0"/>
    </xf>
    <xf numFmtId="3" fontId="6" fillId="0" borderId="1" xfId="1" applyNumberFormat="1" applyFont="1" applyBorder="1" applyAlignment="1" applyProtection="1">
      <alignment vertical="center"/>
      <protection locked="0"/>
    </xf>
    <xf numFmtId="4" fontId="6" fillId="0" borderId="1" xfId="1" applyNumberFormat="1" applyFont="1" applyBorder="1" applyAlignment="1" applyProtection="1">
      <alignment vertical="center"/>
      <protection locked="0"/>
    </xf>
    <xf numFmtId="0" fontId="7" fillId="7" borderId="1" xfId="0" applyNumberFormat="1" applyFont="1" applyFill="1" applyBorder="1" applyAlignment="1" applyProtection="1">
      <alignment horizontal="right" vertical="center"/>
    </xf>
    <xf numFmtId="0" fontId="20" fillId="7" borderId="1" xfId="1" applyFont="1" applyFill="1" applyBorder="1" applyAlignment="1">
      <alignment horizontal="right" vertical="center"/>
    </xf>
    <xf numFmtId="3" fontId="10" fillId="4" borderId="1" xfId="0" applyNumberFormat="1" applyFont="1" applyFill="1" applyBorder="1" applyAlignment="1" applyProtection="1">
      <alignment vertical="center"/>
    </xf>
    <xf numFmtId="4" fontId="10" fillId="4" borderId="1" xfId="0" applyNumberFormat="1" applyFont="1" applyFill="1" applyBorder="1" applyAlignment="1" applyProtection="1">
      <alignment vertical="center"/>
    </xf>
    <xf numFmtId="0" fontId="21" fillId="0" borderId="1" xfId="1" applyFont="1" applyBorder="1" applyAlignment="1">
      <alignment horizontal="left" vertical="center"/>
    </xf>
    <xf numFmtId="0" fontId="17" fillId="0" borderId="1" xfId="1" applyFont="1" applyBorder="1" applyAlignment="1">
      <alignment vertical="center"/>
    </xf>
    <xf numFmtId="0" fontId="21" fillId="0" borderId="1" xfId="1" applyFont="1" applyBorder="1" applyAlignment="1">
      <alignment vertical="center"/>
    </xf>
    <xf numFmtId="0" fontId="7" fillId="2" borderId="1" xfId="0" applyNumberFormat="1" applyFont="1" applyFill="1" applyBorder="1" applyAlignment="1" applyProtection="1">
      <alignment horizontal="right" vertical="center"/>
    </xf>
    <xf numFmtId="0" fontId="7" fillId="2" borderId="1" xfId="0" applyNumberFormat="1" applyFont="1" applyFill="1" applyBorder="1" applyAlignment="1" applyProtection="1">
      <alignment vertical="center"/>
    </xf>
    <xf numFmtId="0" fontId="7" fillId="4" borderId="1" xfId="0" applyNumberFormat="1" applyFont="1" applyFill="1" applyBorder="1" applyAlignment="1" applyProtection="1">
      <alignment horizontal="right" vertical="center"/>
    </xf>
    <xf numFmtId="0" fontId="7" fillId="4" borderId="1" xfId="0" applyNumberFormat="1" applyFont="1" applyFill="1" applyBorder="1" applyAlignment="1" applyProtection="1">
      <alignment vertical="center"/>
    </xf>
    <xf numFmtId="0" fontId="9" fillId="0" borderId="1" xfId="0" applyNumberFormat="1" applyFont="1" applyFill="1" applyBorder="1" applyAlignment="1" applyProtection="1">
      <alignment vertical="center"/>
    </xf>
    <xf numFmtId="0" fontId="9" fillId="0" borderId="1" xfId="0" applyFont="1" applyFill="1" applyBorder="1" applyAlignment="1">
      <alignment vertical="center" wrapText="1"/>
    </xf>
    <xf numFmtId="0" fontId="9" fillId="0" borderId="1" xfId="0" applyNumberFormat="1" applyFont="1" applyFill="1" applyBorder="1" applyAlignment="1" applyProtection="1">
      <alignment vertical="center" wrapText="1"/>
    </xf>
    <xf numFmtId="1" fontId="6" fillId="0" borderId="1" xfId="0" applyNumberFormat="1" applyFont="1" applyFill="1" applyBorder="1" applyAlignment="1" applyProtection="1">
      <alignment horizontal="left" vertical="center"/>
    </xf>
    <xf numFmtId="1" fontId="10" fillId="5" borderId="1" xfId="0" applyNumberFormat="1" applyFont="1" applyFill="1" applyBorder="1" applyAlignment="1" applyProtection="1">
      <alignment horizontal="center" vertical="center"/>
    </xf>
    <xf numFmtId="1" fontId="10" fillId="5" borderId="1" xfId="0" applyNumberFormat="1" applyFont="1" applyFill="1" applyBorder="1" applyAlignment="1" applyProtection="1">
      <alignment vertical="center"/>
    </xf>
    <xf numFmtId="1" fontId="10" fillId="0" borderId="1" xfId="0" applyNumberFormat="1" applyFont="1" applyFill="1" applyBorder="1" applyAlignment="1" applyProtection="1">
      <alignment horizontal="center" vertical="center"/>
    </xf>
    <xf numFmtId="1" fontId="10" fillId="5" borderId="1" xfId="0" applyNumberFormat="1" applyFont="1" applyFill="1" applyBorder="1" applyAlignment="1" applyProtection="1">
      <alignment horizontal="right" vertical="center"/>
    </xf>
    <xf numFmtId="3" fontId="6" fillId="5" borderId="14" xfId="0" applyNumberFormat="1" applyFont="1" applyFill="1" applyBorder="1" applyAlignment="1" applyProtection="1">
      <alignment vertical="center"/>
    </xf>
    <xf numFmtId="3" fontId="6" fillId="5" borderId="1" xfId="0" applyNumberFormat="1" applyFont="1" applyFill="1" applyBorder="1" applyAlignment="1" applyProtection="1">
      <alignment horizontal="right" vertical="center"/>
    </xf>
    <xf numFmtId="3" fontId="6" fillId="6" borderId="1" xfId="0" applyNumberFormat="1" applyFont="1" applyFill="1" applyBorder="1" applyAlignment="1" applyProtection="1">
      <alignment horizontal="right" vertical="center"/>
    </xf>
    <xf numFmtId="3" fontId="6" fillId="0" borderId="1" xfId="0" applyNumberFormat="1" applyFont="1" applyFill="1" applyBorder="1" applyAlignment="1" applyProtection="1">
      <alignment horizontal="center" vertical="center" wrapText="1"/>
    </xf>
    <xf numFmtId="0" fontId="6" fillId="4" borderId="1" xfId="1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NumberFormat="1" applyFont="1" applyFill="1" applyBorder="1" applyAlignment="1" applyProtection="1">
      <alignment horizontal="left" vertical="center"/>
    </xf>
    <xf numFmtId="0" fontId="7" fillId="0" borderId="11" xfId="0" applyFont="1" applyFill="1" applyBorder="1" applyAlignment="1">
      <alignment horizontal="center" vertical="center" wrapText="1"/>
    </xf>
    <xf numFmtId="0" fontId="12" fillId="0" borderId="2" xfId="0" applyNumberFormat="1" applyFont="1" applyFill="1" applyBorder="1" applyAlignment="1" applyProtection="1">
      <alignment horizontal="center" vertical="center"/>
    </xf>
    <xf numFmtId="0" fontId="12" fillId="0" borderId="12" xfId="0" applyNumberFormat="1" applyFont="1" applyFill="1" applyBorder="1" applyAlignment="1" applyProtection="1">
      <alignment horizontal="left" vertical="center" wrapText="1"/>
    </xf>
    <xf numFmtId="0" fontId="12" fillId="0" borderId="3" xfId="0" applyNumberFormat="1" applyFont="1" applyFill="1" applyBorder="1" applyAlignment="1" applyProtection="1">
      <alignment horizontal="left" vertical="center" wrapText="1"/>
    </xf>
    <xf numFmtId="3" fontId="6" fillId="0" borderId="1" xfId="0" applyNumberFormat="1" applyFont="1" applyFill="1" applyBorder="1" applyAlignment="1" applyProtection="1">
      <alignment horizontal="center" vertical="center"/>
    </xf>
  </cellXfs>
  <cellStyles count="2">
    <cellStyle name="Normal" xfId="0" builtinId="0"/>
    <cellStyle name="Normal_10 forma" xfId="1" xr:uid="{00000000-0005-0000-0000-000002000000}"/>
  </cellStyles>
  <dxfs count="0"/>
  <tableStyles count="0" defaultTableStyle="TableStyleMedium2" defaultPivotStyle="PivotStyleLight16"/>
  <colors>
    <mruColors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35C910-CAA0-42BE-9298-AC8FE925D7E2}">
  <dimension ref="A1:DK177"/>
  <sheetViews>
    <sheetView tabSelected="1" view="pageBreakPreview" topLeftCell="A2" zoomScaleNormal="100" zoomScaleSheetLayoutView="100" workbookViewId="0">
      <pane ySplit="6" topLeftCell="A114" activePane="bottomLeft" state="frozen"/>
      <selection activeCell="A2" sqref="A2"/>
      <selection pane="bottomLeft" activeCell="A177" sqref="A2:AF177"/>
    </sheetView>
  </sheetViews>
  <sheetFormatPr defaultColWidth="11.44140625" defaultRowHeight="13.8" outlineLevelCol="2" x14ac:dyDescent="0.3"/>
  <cols>
    <col min="1" max="1" width="9.88671875" style="102" customWidth="1"/>
    <col min="2" max="2" width="63.109375" style="17" customWidth="1"/>
    <col min="3" max="3" width="12" style="7" customWidth="1" outlineLevel="2"/>
    <col min="4" max="4" width="13.88671875" style="7" customWidth="1" outlineLevel="2"/>
    <col min="5" max="5" width="11.6640625" style="7" customWidth="1" outlineLevel="2"/>
    <col min="6" max="6" width="13.88671875" style="7" customWidth="1" outlineLevel="2"/>
    <col min="7" max="7" width="10.88671875" style="7" customWidth="1" outlineLevel="2"/>
    <col min="8" max="8" width="13.88671875" style="7" customWidth="1" outlineLevel="2"/>
    <col min="9" max="9" width="11.109375" style="7" customWidth="1" outlineLevel="2"/>
    <col min="10" max="10" width="12.5546875" style="7" customWidth="1" outlineLevel="2" collapsed="1"/>
    <col min="11" max="11" width="13.109375" style="8" bestFit="1" customWidth="1" outlineLevel="2"/>
    <col min="12" max="12" width="11.33203125" style="7" customWidth="1" outlineLevel="2"/>
    <col min="13" max="13" width="13.109375" style="8" bestFit="1" customWidth="1" outlineLevel="2"/>
    <col min="14" max="14" width="11.33203125" style="7" customWidth="1" outlineLevel="2"/>
    <col min="15" max="15" width="13.109375" style="8" bestFit="1" customWidth="1" outlineLevel="2"/>
    <col min="16" max="16" width="12.5546875" style="7" customWidth="1" outlineLevel="2"/>
    <col min="17" max="18" width="13.109375" style="7" bestFit="1" customWidth="1" outlineLevel="1"/>
    <col min="19" max="19" width="12.109375" style="7" customWidth="1" outlineLevel="1"/>
    <col min="20" max="20" width="13.109375" style="7" bestFit="1" customWidth="1" outlineLevel="1"/>
    <col min="21" max="21" width="12.109375" style="7" customWidth="1" outlineLevel="1"/>
    <col min="22" max="22" width="13.109375" style="7" bestFit="1" customWidth="1" outlineLevel="1"/>
    <col min="23" max="23" width="12.109375" style="7" customWidth="1" outlineLevel="1"/>
    <col min="24" max="24" width="12.109375" style="7" customWidth="1" outlineLevel="1" collapsed="1"/>
    <col min="25" max="25" width="13.109375" style="7" bestFit="1" customWidth="1" outlineLevel="1"/>
    <col min="26" max="26" width="12.109375" style="7" customWidth="1" outlineLevel="1"/>
    <col min="27" max="27" width="14.44140625" style="7" customWidth="1" outlineLevel="1"/>
    <col min="28" max="28" width="12.109375" style="7" customWidth="1" outlineLevel="1"/>
    <col min="29" max="29" width="13.109375" style="7" bestFit="1" customWidth="1" outlineLevel="1"/>
    <col min="30" max="30" width="10.6640625" style="7" customWidth="1" outlineLevel="1"/>
    <col min="31" max="31" width="13.5546875" style="108" customWidth="1"/>
    <col min="32" max="32" width="12.109375" style="9" hidden="1" customWidth="1"/>
    <col min="33" max="33" width="11.5546875" style="9" hidden="1" customWidth="1"/>
    <col min="34" max="34" width="6" style="10" hidden="1" customWidth="1"/>
    <col min="35" max="16384" width="11.44140625" style="10"/>
  </cols>
  <sheetData>
    <row r="1" spans="1:35" hidden="1" x14ac:dyDescent="0.3">
      <c r="A1" s="5"/>
      <c r="B1" s="6"/>
      <c r="AE1" s="230" t="s">
        <v>0</v>
      </c>
      <c r="AF1" s="230"/>
    </row>
    <row r="2" spans="1:35" x14ac:dyDescent="0.3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103"/>
    </row>
    <row r="3" spans="1:35" ht="14.4" x14ac:dyDescent="0.3">
      <c r="A3" s="231" t="s">
        <v>178</v>
      </c>
      <c r="B3" s="231"/>
      <c r="C3" s="231"/>
      <c r="D3" s="231"/>
      <c r="E3" s="231"/>
      <c r="F3" s="231"/>
      <c r="G3" s="231"/>
      <c r="H3" s="231"/>
      <c r="I3" s="231"/>
      <c r="J3" s="231"/>
      <c r="K3" s="231"/>
      <c r="L3" s="231"/>
      <c r="M3" s="231"/>
      <c r="N3" s="231"/>
      <c r="O3" s="231"/>
      <c r="P3" s="231"/>
      <c r="Q3" s="231"/>
      <c r="R3" s="231"/>
      <c r="S3" s="231"/>
      <c r="T3" s="231"/>
      <c r="U3" s="231"/>
      <c r="V3" s="231"/>
      <c r="W3" s="231"/>
      <c r="X3" s="231"/>
      <c r="Y3" s="231"/>
      <c r="Z3" s="231"/>
      <c r="AA3" s="231"/>
      <c r="AB3" s="231"/>
      <c r="AC3" s="231"/>
      <c r="AD3" s="231"/>
      <c r="AE3" s="231"/>
      <c r="AF3" s="231"/>
      <c r="AG3" s="11"/>
      <c r="AI3"/>
    </row>
    <row r="4" spans="1:35" ht="15" hidden="1" thickBot="1" x14ac:dyDescent="0.35">
      <c r="A4" s="12"/>
      <c r="B4" s="13"/>
      <c r="C4" s="14">
        <f>C9-C15</f>
        <v>6.5999999642372131E-3</v>
      </c>
      <c r="D4" s="14">
        <f>D9-D15</f>
        <v>4.6000001020729542E-3</v>
      </c>
      <c r="E4" s="14"/>
      <c r="F4" s="14">
        <f>F9-F15</f>
        <v>9.9999993108212948E-4</v>
      </c>
      <c r="G4" s="14"/>
      <c r="H4" s="14">
        <f>H9-H15</f>
        <v>9.9999993108212948E-4</v>
      </c>
      <c r="I4" s="14"/>
      <c r="J4" s="14">
        <f>J9-J15</f>
        <v>4.869997501373291E-4</v>
      </c>
      <c r="K4" s="15">
        <f>K9-K15</f>
        <v>9.9999993108212948E-4</v>
      </c>
      <c r="L4" s="14"/>
      <c r="M4" s="15">
        <f>M9-M15</f>
        <v>3.9319999050348997E-3</v>
      </c>
      <c r="N4" s="14"/>
      <c r="O4" s="15">
        <f>O9-O15</f>
        <v>-4.4450000859797001E-3</v>
      </c>
      <c r="P4" s="14"/>
      <c r="Q4" s="14">
        <f>Q9-Q15</f>
        <v>3.0000000260770321E-3</v>
      </c>
      <c r="R4" s="14">
        <f>R9-R15</f>
        <v>9.9999993108212948E-4</v>
      </c>
      <c r="S4" s="14"/>
      <c r="T4" s="14">
        <f>T9-T15</f>
        <v>1.0000001639127731E-3</v>
      </c>
      <c r="U4" s="14"/>
      <c r="V4" s="14">
        <f>V9-V15</f>
        <v>1.0000001639127731E-3</v>
      </c>
      <c r="W4" s="14">
        <f t="shared" ref="W4:AE4" si="0">W9-W15</f>
        <v>0</v>
      </c>
      <c r="X4" s="14">
        <f>X9-X15</f>
        <v>-1.0999999940395355E-2</v>
      </c>
      <c r="Y4" s="14">
        <f t="shared" si="0"/>
        <v>1.0000001639127731E-3</v>
      </c>
      <c r="Z4" s="14"/>
      <c r="AA4" s="14">
        <f t="shared" si="0"/>
        <v>-3.0000000260770321E-3</v>
      </c>
      <c r="AB4" s="14"/>
      <c r="AC4" s="14">
        <f>AC9-AC15</f>
        <v>-9.0000000782310963E-3</v>
      </c>
      <c r="AD4" s="14"/>
      <c r="AE4" s="106">
        <f t="shared" si="0"/>
        <v>-9.1300159692764282E-4</v>
      </c>
      <c r="AF4" s="14"/>
      <c r="AG4" s="16"/>
      <c r="AI4"/>
    </row>
    <row r="5" spans="1:35" s="17" customFormat="1" ht="27.75" customHeight="1" x14ac:dyDescent="0.3">
      <c r="A5" s="232" t="s">
        <v>2</v>
      </c>
      <c r="B5" s="234"/>
      <c r="C5" s="236" t="s">
        <v>3</v>
      </c>
      <c r="D5" s="236"/>
      <c r="E5" s="236"/>
      <c r="F5" s="236"/>
      <c r="G5" s="236"/>
      <c r="H5" s="236"/>
      <c r="I5" s="236"/>
      <c r="J5" s="236" t="s">
        <v>4</v>
      </c>
      <c r="K5" s="236"/>
      <c r="L5" s="236"/>
      <c r="M5" s="236"/>
      <c r="N5" s="236"/>
      <c r="O5" s="236"/>
      <c r="P5" s="236"/>
      <c r="Q5" s="236" t="s">
        <v>190</v>
      </c>
      <c r="R5" s="236"/>
      <c r="S5" s="236"/>
      <c r="T5" s="236"/>
      <c r="U5" s="236"/>
      <c r="V5" s="236"/>
      <c r="W5" s="236"/>
      <c r="X5" s="236" t="s">
        <v>5</v>
      </c>
      <c r="Y5" s="236"/>
      <c r="Z5" s="236"/>
      <c r="AA5" s="236"/>
      <c r="AB5" s="236"/>
      <c r="AC5" s="236"/>
      <c r="AD5" s="236"/>
      <c r="AE5" s="236" t="s">
        <v>179</v>
      </c>
      <c r="AF5" s="236"/>
      <c r="AG5" s="228" t="s">
        <v>6</v>
      </c>
      <c r="AH5" s="228"/>
      <c r="AI5"/>
    </row>
    <row r="6" spans="1:35" s="17" customFormat="1" ht="14.4" hidden="1" x14ac:dyDescent="0.3">
      <c r="A6" s="233"/>
      <c r="B6" s="235"/>
      <c r="C6" s="18" t="s">
        <v>7</v>
      </c>
      <c r="D6" s="182" t="s">
        <v>7</v>
      </c>
      <c r="E6" s="26" t="s">
        <v>8</v>
      </c>
      <c r="F6" s="27" t="s">
        <v>7</v>
      </c>
      <c r="G6" s="28" t="s">
        <v>8</v>
      </c>
      <c r="H6" s="27" t="s">
        <v>7</v>
      </c>
      <c r="I6" s="29" t="s">
        <v>8</v>
      </c>
      <c r="J6" s="18" t="s">
        <v>7</v>
      </c>
      <c r="K6" s="19" t="s">
        <v>7</v>
      </c>
      <c r="L6" s="26" t="s">
        <v>8</v>
      </c>
      <c r="M6" s="21" t="s">
        <v>7</v>
      </c>
      <c r="N6" s="28" t="s">
        <v>8</v>
      </c>
      <c r="O6" s="21" t="s">
        <v>7</v>
      </c>
      <c r="P6" s="29" t="s">
        <v>8</v>
      </c>
      <c r="Q6" s="24" t="s">
        <v>7</v>
      </c>
      <c r="R6" s="19" t="s">
        <v>7</v>
      </c>
      <c r="S6" s="20" t="s">
        <v>8</v>
      </c>
      <c r="T6" s="21" t="s">
        <v>7</v>
      </c>
      <c r="U6" s="22" t="s">
        <v>8</v>
      </c>
      <c r="V6" s="21" t="s">
        <v>7</v>
      </c>
      <c r="W6" s="23" t="s">
        <v>8</v>
      </c>
      <c r="X6" s="18" t="s">
        <v>7</v>
      </c>
      <c r="Y6" s="25" t="s">
        <v>7</v>
      </c>
      <c r="Z6" s="26" t="s">
        <v>8</v>
      </c>
      <c r="AA6" s="27" t="s">
        <v>7</v>
      </c>
      <c r="AB6" s="28" t="s">
        <v>8</v>
      </c>
      <c r="AC6" s="27" t="s">
        <v>7</v>
      </c>
      <c r="AD6" s="29" t="s">
        <v>8</v>
      </c>
      <c r="AE6" s="183" t="s">
        <v>7</v>
      </c>
      <c r="AF6" s="184" t="s">
        <v>8</v>
      </c>
      <c r="AG6" s="185" t="s">
        <v>7</v>
      </c>
      <c r="AH6" s="186" t="s">
        <v>8</v>
      </c>
      <c r="AI6"/>
    </row>
    <row r="7" spans="1:35" s="17" customFormat="1" ht="37.5" customHeight="1" x14ac:dyDescent="0.3">
      <c r="A7" s="120"/>
      <c r="B7" s="121"/>
      <c r="C7" s="3" t="s">
        <v>9</v>
      </c>
      <c r="D7" s="3" t="s">
        <v>162</v>
      </c>
      <c r="E7" s="3" t="s">
        <v>9</v>
      </c>
      <c r="F7" s="3" t="s">
        <v>163</v>
      </c>
      <c r="G7" s="3" t="s">
        <v>9</v>
      </c>
      <c r="H7" s="3" t="s">
        <v>164</v>
      </c>
      <c r="I7" s="3" t="s">
        <v>9</v>
      </c>
      <c r="J7" s="3" t="s">
        <v>9</v>
      </c>
      <c r="K7" s="122" t="s">
        <v>165</v>
      </c>
      <c r="L7" s="3" t="s">
        <v>9</v>
      </c>
      <c r="M7" s="122" t="s">
        <v>166</v>
      </c>
      <c r="N7" s="3" t="s">
        <v>9</v>
      </c>
      <c r="O7" s="122" t="s">
        <v>167</v>
      </c>
      <c r="P7" s="3" t="s">
        <v>9</v>
      </c>
      <c r="Q7" s="3" t="s">
        <v>9</v>
      </c>
      <c r="R7" s="122" t="s">
        <v>168</v>
      </c>
      <c r="S7" s="3" t="s">
        <v>9</v>
      </c>
      <c r="T7" s="122" t="s">
        <v>169</v>
      </c>
      <c r="U7" s="3" t="s">
        <v>9</v>
      </c>
      <c r="V7" s="122" t="s">
        <v>170</v>
      </c>
      <c r="W7" s="3" t="s">
        <v>9</v>
      </c>
      <c r="X7" s="3" t="s">
        <v>9</v>
      </c>
      <c r="Y7" s="122" t="s">
        <v>171</v>
      </c>
      <c r="Z7" s="3" t="s">
        <v>9</v>
      </c>
      <c r="AA7" s="122" t="s">
        <v>172</v>
      </c>
      <c r="AB7" s="3" t="s">
        <v>9</v>
      </c>
      <c r="AC7" s="122" t="s">
        <v>173</v>
      </c>
      <c r="AD7" s="3" t="s">
        <v>9</v>
      </c>
      <c r="AE7" s="4" t="s">
        <v>9</v>
      </c>
      <c r="AF7" s="3" t="s">
        <v>9</v>
      </c>
      <c r="AG7" s="1" t="s">
        <v>9</v>
      </c>
      <c r="AH7" s="2" t="s">
        <v>9</v>
      </c>
      <c r="AI7"/>
    </row>
    <row r="8" spans="1:35" s="17" customFormat="1" ht="15.6" x14ac:dyDescent="0.3">
      <c r="A8" s="123"/>
      <c r="B8" s="124" t="s">
        <v>10</v>
      </c>
      <c r="C8" s="125"/>
      <c r="D8" s="125"/>
      <c r="E8" s="125"/>
      <c r="F8" s="125"/>
      <c r="G8" s="125"/>
      <c r="H8" s="125"/>
      <c r="I8" s="125"/>
      <c r="J8" s="125"/>
      <c r="K8" s="126"/>
      <c r="L8" s="125"/>
      <c r="M8" s="126"/>
      <c r="N8" s="125"/>
      <c r="O8" s="126"/>
      <c r="P8" s="125"/>
      <c r="Q8" s="125"/>
      <c r="R8" s="125"/>
      <c r="S8" s="125"/>
      <c r="T8" s="125"/>
      <c r="U8" s="125"/>
      <c r="V8" s="125"/>
      <c r="W8" s="125"/>
      <c r="X8" s="125"/>
      <c r="Y8" s="125"/>
      <c r="Z8" s="125"/>
      <c r="AA8" s="125"/>
      <c r="AB8" s="125"/>
      <c r="AC8" s="125"/>
      <c r="AD8" s="125"/>
      <c r="AE8" s="32"/>
      <c r="AF8" s="31"/>
      <c r="AG8" s="31"/>
      <c r="AH8" s="31"/>
    </row>
    <row r="9" spans="1:35" s="17" customFormat="1" x14ac:dyDescent="0.3">
      <c r="A9" s="188"/>
      <c r="B9" s="189" t="s">
        <v>11</v>
      </c>
      <c r="C9" s="34">
        <f>C10+C11+C12</f>
        <v>3223049</v>
      </c>
      <c r="D9" s="34">
        <f t="shared" ref="D9:I9" si="1">D10+D11+D12</f>
        <v>1074283</v>
      </c>
      <c r="E9" s="34">
        <f t="shared" si="1"/>
        <v>0</v>
      </c>
      <c r="F9" s="34">
        <f t="shared" si="1"/>
        <v>1074483</v>
      </c>
      <c r="G9" s="34">
        <f t="shared" si="1"/>
        <v>0</v>
      </c>
      <c r="H9" s="34">
        <f t="shared" si="1"/>
        <v>1074283</v>
      </c>
      <c r="I9" s="34">
        <f t="shared" si="1"/>
        <v>0</v>
      </c>
      <c r="J9" s="34">
        <f>J10+J11+J12</f>
        <v>3223048</v>
      </c>
      <c r="K9" s="34">
        <f t="shared" ref="K9:P9" si="2">K10+K11+K12</f>
        <v>1074482</v>
      </c>
      <c r="L9" s="34">
        <f t="shared" si="2"/>
        <v>0</v>
      </c>
      <c r="M9" s="34">
        <f t="shared" si="2"/>
        <v>1074283</v>
      </c>
      <c r="N9" s="34">
        <f t="shared" si="2"/>
        <v>0</v>
      </c>
      <c r="O9" s="34">
        <f t="shared" si="2"/>
        <v>1074283</v>
      </c>
      <c r="P9" s="34">
        <f t="shared" si="2"/>
        <v>0</v>
      </c>
      <c r="Q9" s="34">
        <f>Q10+Q11+Q12</f>
        <v>3223048</v>
      </c>
      <c r="R9" s="34">
        <f t="shared" ref="R9:W9" si="3">R10+R11+R12</f>
        <v>1074282</v>
      </c>
      <c r="S9" s="34">
        <f t="shared" si="3"/>
        <v>0</v>
      </c>
      <c r="T9" s="34">
        <f t="shared" si="3"/>
        <v>1074283</v>
      </c>
      <c r="U9" s="34">
        <f t="shared" si="3"/>
        <v>0</v>
      </c>
      <c r="V9" s="34">
        <f t="shared" si="3"/>
        <v>1074483</v>
      </c>
      <c r="W9" s="34">
        <f t="shared" si="3"/>
        <v>0</v>
      </c>
      <c r="X9" s="34">
        <f>X10+X11+X12</f>
        <v>3223048</v>
      </c>
      <c r="Y9" s="34">
        <f t="shared" ref="Y9:AD9" si="4">Y10+Y11+Y12</f>
        <v>1074482</v>
      </c>
      <c r="Z9" s="34">
        <f t="shared" si="4"/>
        <v>0</v>
      </c>
      <c r="AA9" s="34">
        <f t="shared" si="4"/>
        <v>1074283</v>
      </c>
      <c r="AB9" s="34">
        <f t="shared" si="4"/>
        <v>0</v>
      </c>
      <c r="AC9" s="34">
        <f t="shared" si="4"/>
        <v>1074283</v>
      </c>
      <c r="AD9" s="34">
        <f t="shared" si="4"/>
        <v>0</v>
      </c>
      <c r="AE9" s="33">
        <f>AE10+AE11+AE12</f>
        <v>12892193</v>
      </c>
      <c r="AF9" s="35"/>
      <c r="AG9" s="35"/>
      <c r="AH9" s="35"/>
    </row>
    <row r="10" spans="1:35" s="54" customFormat="1" x14ac:dyDescent="0.3">
      <c r="A10" s="128">
        <v>21710</v>
      </c>
      <c r="B10" s="129" t="s">
        <v>12</v>
      </c>
      <c r="C10" s="130">
        <f>D10+F10+H10</f>
        <v>3173049</v>
      </c>
      <c r="D10" s="130">
        <v>1057683</v>
      </c>
      <c r="E10" s="130"/>
      <c r="F10" s="130">
        <v>1057683</v>
      </c>
      <c r="G10" s="130"/>
      <c r="H10" s="130">
        <v>1057683</v>
      </c>
      <c r="I10" s="130"/>
      <c r="J10" s="130">
        <f>K10+M10+O10</f>
        <v>3173048</v>
      </c>
      <c r="K10" s="130">
        <v>1057682</v>
      </c>
      <c r="L10" s="130"/>
      <c r="M10" s="130">
        <v>1057683</v>
      </c>
      <c r="N10" s="130"/>
      <c r="O10" s="130">
        <v>1057683</v>
      </c>
      <c r="P10" s="130"/>
      <c r="Q10" s="130">
        <f>R10+T10+V10</f>
        <v>3173048</v>
      </c>
      <c r="R10" s="130">
        <v>1057682</v>
      </c>
      <c r="S10" s="130"/>
      <c r="T10" s="130">
        <v>1057683</v>
      </c>
      <c r="U10" s="130"/>
      <c r="V10" s="130">
        <v>1057683</v>
      </c>
      <c r="W10" s="130"/>
      <c r="X10" s="130">
        <f>Y10+AA10+AC10</f>
        <v>3173048</v>
      </c>
      <c r="Y10" s="130">
        <v>1057682</v>
      </c>
      <c r="Z10" s="130"/>
      <c r="AA10" s="130">
        <v>1057683</v>
      </c>
      <c r="AB10" s="130"/>
      <c r="AC10" s="130">
        <v>1057683</v>
      </c>
      <c r="AD10" s="130"/>
      <c r="AE10" s="225">
        <f>C10+J10+Q10+X10</f>
        <v>12692193</v>
      </c>
      <c r="AF10" s="37"/>
      <c r="AG10" s="37"/>
      <c r="AH10" s="37"/>
    </row>
    <row r="11" spans="1:35" s="54" customFormat="1" x14ac:dyDescent="0.3">
      <c r="A11" s="128">
        <v>21499</v>
      </c>
      <c r="B11" s="129" t="s">
        <v>160</v>
      </c>
      <c r="C11" s="130"/>
      <c r="D11" s="130"/>
      <c r="E11" s="130"/>
      <c r="F11" s="119"/>
      <c r="G11" s="130"/>
      <c r="H11" s="119"/>
      <c r="I11" s="130"/>
      <c r="J11" s="130"/>
      <c r="K11" s="130"/>
      <c r="L11" s="130"/>
      <c r="M11" s="130"/>
      <c r="N11" s="130"/>
      <c r="O11" s="130"/>
      <c r="P11" s="130"/>
      <c r="Q11" s="130"/>
      <c r="R11" s="130"/>
      <c r="S11" s="130"/>
      <c r="T11" s="130"/>
      <c r="U11" s="130"/>
      <c r="V11" s="130"/>
      <c r="W11" s="130"/>
      <c r="X11" s="130"/>
      <c r="Y11" s="119"/>
      <c r="Z11" s="130"/>
      <c r="AA11" s="130"/>
      <c r="AB11" s="130"/>
      <c r="AC11" s="130"/>
      <c r="AD11" s="130"/>
      <c r="AE11" s="119">
        <f>C11+J11+Q11+X11</f>
        <v>0</v>
      </c>
      <c r="AF11" s="37"/>
      <c r="AG11" s="37"/>
      <c r="AH11" s="37"/>
    </row>
    <row r="12" spans="1:35" s="54" customFormat="1" ht="14.25" customHeight="1" x14ac:dyDescent="0.3">
      <c r="A12" s="128" t="s">
        <v>175</v>
      </c>
      <c r="B12" s="129" t="s">
        <v>13</v>
      </c>
      <c r="C12" s="82">
        <f t="shared" ref="C12:AE12" si="5">SUM(C13:C14)</f>
        <v>50000</v>
      </c>
      <c r="D12" s="82">
        <f t="shared" si="5"/>
        <v>16600</v>
      </c>
      <c r="E12" s="82">
        <f t="shared" si="5"/>
        <v>0</v>
      </c>
      <c r="F12" s="81">
        <f t="shared" si="5"/>
        <v>16800</v>
      </c>
      <c r="G12" s="82">
        <f t="shared" si="5"/>
        <v>0</v>
      </c>
      <c r="H12" s="81">
        <f t="shared" si="5"/>
        <v>16600</v>
      </c>
      <c r="I12" s="82">
        <f t="shared" si="5"/>
        <v>0</v>
      </c>
      <c r="J12" s="82">
        <f t="shared" si="5"/>
        <v>50000</v>
      </c>
      <c r="K12" s="82">
        <f t="shared" si="5"/>
        <v>16800</v>
      </c>
      <c r="L12" s="82">
        <f t="shared" si="5"/>
        <v>0</v>
      </c>
      <c r="M12" s="82">
        <f t="shared" si="5"/>
        <v>16600</v>
      </c>
      <c r="N12" s="82">
        <f t="shared" si="5"/>
        <v>0</v>
      </c>
      <c r="O12" s="82">
        <f t="shared" si="5"/>
        <v>16600</v>
      </c>
      <c r="P12" s="82">
        <f t="shared" si="5"/>
        <v>0</v>
      </c>
      <c r="Q12" s="82">
        <f t="shared" si="5"/>
        <v>50000</v>
      </c>
      <c r="R12" s="82">
        <f t="shared" si="5"/>
        <v>16600</v>
      </c>
      <c r="S12" s="82">
        <f t="shared" si="5"/>
        <v>0</v>
      </c>
      <c r="T12" s="82">
        <f t="shared" si="5"/>
        <v>16600</v>
      </c>
      <c r="U12" s="82">
        <f t="shared" si="5"/>
        <v>0</v>
      </c>
      <c r="V12" s="82">
        <f t="shared" si="5"/>
        <v>16800</v>
      </c>
      <c r="W12" s="82">
        <f t="shared" si="5"/>
        <v>0</v>
      </c>
      <c r="X12" s="82">
        <f t="shared" si="5"/>
        <v>50000</v>
      </c>
      <c r="Y12" s="82">
        <f t="shared" si="5"/>
        <v>16800</v>
      </c>
      <c r="Z12" s="82">
        <f t="shared" si="5"/>
        <v>0</v>
      </c>
      <c r="AA12" s="82">
        <f t="shared" si="5"/>
        <v>16600</v>
      </c>
      <c r="AB12" s="82">
        <f t="shared" si="5"/>
        <v>0</v>
      </c>
      <c r="AC12" s="82">
        <f t="shared" si="5"/>
        <v>16600</v>
      </c>
      <c r="AD12" s="82">
        <f t="shared" si="5"/>
        <v>0</v>
      </c>
      <c r="AE12" s="82">
        <f t="shared" si="5"/>
        <v>200000</v>
      </c>
      <c r="AF12" s="38"/>
      <c r="AG12" s="38"/>
      <c r="AH12" s="38"/>
    </row>
    <row r="13" spans="1:35" s="6" customFormat="1" x14ac:dyDescent="0.3">
      <c r="A13" s="131">
        <v>214991</v>
      </c>
      <c r="B13" s="129" t="s">
        <v>14</v>
      </c>
      <c r="C13" s="132">
        <f>D13+F13+H13</f>
        <v>12200</v>
      </c>
      <c r="D13" s="132">
        <v>4000</v>
      </c>
      <c r="E13" s="132"/>
      <c r="F13" s="132">
        <v>4200</v>
      </c>
      <c r="G13" s="132"/>
      <c r="H13" s="132">
        <v>4000</v>
      </c>
      <c r="I13" s="132"/>
      <c r="J13" s="132">
        <f>K13+M13+O13</f>
        <v>12200</v>
      </c>
      <c r="K13" s="132">
        <v>4200</v>
      </c>
      <c r="L13" s="132"/>
      <c r="M13" s="132">
        <v>4000</v>
      </c>
      <c r="N13" s="132"/>
      <c r="O13" s="132">
        <v>4000</v>
      </c>
      <c r="P13" s="132"/>
      <c r="Q13" s="132">
        <f>R13+T13+V13</f>
        <v>12200</v>
      </c>
      <c r="R13" s="132">
        <v>4000</v>
      </c>
      <c r="S13" s="132"/>
      <c r="T13" s="132">
        <v>4000</v>
      </c>
      <c r="U13" s="132"/>
      <c r="V13" s="132">
        <v>4200</v>
      </c>
      <c r="W13" s="132"/>
      <c r="X13" s="132">
        <f>Y13+AA13+AC13</f>
        <v>12200</v>
      </c>
      <c r="Y13" s="132">
        <v>4200</v>
      </c>
      <c r="Z13" s="132"/>
      <c r="AA13" s="132">
        <v>4000</v>
      </c>
      <c r="AB13" s="132"/>
      <c r="AC13" s="132">
        <v>4000</v>
      </c>
      <c r="AD13" s="132"/>
      <c r="AE13" s="132">
        <f>C13+J13+Q13+X13</f>
        <v>48800</v>
      </c>
      <c r="AF13" s="39"/>
      <c r="AG13" s="39"/>
      <c r="AH13" s="39"/>
    </row>
    <row r="14" spans="1:35" s="54" customFormat="1" x14ac:dyDescent="0.3">
      <c r="A14" s="131">
        <v>214993</v>
      </c>
      <c r="B14" s="129" t="s">
        <v>15</v>
      </c>
      <c r="C14" s="132">
        <f>D14+F14+H14</f>
        <v>37800</v>
      </c>
      <c r="D14" s="132">
        <v>12600</v>
      </c>
      <c r="E14" s="132"/>
      <c r="F14" s="132">
        <v>12600</v>
      </c>
      <c r="G14" s="132"/>
      <c r="H14" s="132">
        <v>12600</v>
      </c>
      <c r="I14" s="132"/>
      <c r="J14" s="132">
        <f>K14+M14+O14</f>
        <v>37800</v>
      </c>
      <c r="K14" s="132">
        <v>12600</v>
      </c>
      <c r="L14" s="132"/>
      <c r="M14" s="132">
        <v>12600</v>
      </c>
      <c r="N14" s="132"/>
      <c r="O14" s="132">
        <v>12600</v>
      </c>
      <c r="P14" s="132"/>
      <c r="Q14" s="132">
        <f>R14+T14+V14</f>
        <v>37800</v>
      </c>
      <c r="R14" s="132">
        <v>12600</v>
      </c>
      <c r="S14" s="132"/>
      <c r="T14" s="132">
        <v>12600</v>
      </c>
      <c r="U14" s="132"/>
      <c r="V14" s="132">
        <v>12600</v>
      </c>
      <c r="W14" s="132"/>
      <c r="X14" s="132">
        <f>Y14+AA14+AC14</f>
        <v>37800</v>
      </c>
      <c r="Y14" s="132">
        <v>12600</v>
      </c>
      <c r="Z14" s="132"/>
      <c r="AA14" s="132">
        <v>12600</v>
      </c>
      <c r="AB14" s="132"/>
      <c r="AC14" s="132">
        <v>12600</v>
      </c>
      <c r="AD14" s="132"/>
      <c r="AE14" s="132">
        <f>C14+J14+Q14+X14</f>
        <v>151200</v>
      </c>
      <c r="AF14" s="40"/>
      <c r="AG14" s="40"/>
      <c r="AH14" s="40"/>
    </row>
    <row r="15" spans="1:35" x14ac:dyDescent="0.3">
      <c r="A15" s="134" t="s">
        <v>176</v>
      </c>
      <c r="B15" s="127" t="s">
        <v>16</v>
      </c>
      <c r="C15" s="34">
        <f>C16+C108</f>
        <v>3223048.9934</v>
      </c>
      <c r="D15" s="104">
        <f t="shared" ref="D15:I15" si="6">D16+D108</f>
        <v>1074282.9953999999</v>
      </c>
      <c r="E15" s="34">
        <f t="shared" si="6"/>
        <v>0</v>
      </c>
      <c r="F15" s="104">
        <f t="shared" si="6"/>
        <v>1074482.9990000001</v>
      </c>
      <c r="G15" s="34">
        <f t="shared" si="6"/>
        <v>0</v>
      </c>
      <c r="H15" s="104">
        <f t="shared" si="6"/>
        <v>1074282.9990000001</v>
      </c>
      <c r="I15" s="34">
        <f t="shared" si="6"/>
        <v>0</v>
      </c>
      <c r="J15" s="34">
        <f>J16+J108</f>
        <v>3223047.9995130002</v>
      </c>
      <c r="K15" s="104">
        <f t="shared" ref="K15:P15" si="7">K16+K108</f>
        <v>1074481.9990000001</v>
      </c>
      <c r="L15" s="34">
        <f t="shared" si="7"/>
        <v>0</v>
      </c>
      <c r="M15" s="104">
        <f t="shared" si="7"/>
        <v>1074282.9960680001</v>
      </c>
      <c r="N15" s="34">
        <f t="shared" si="7"/>
        <v>0</v>
      </c>
      <c r="O15" s="104">
        <f t="shared" si="7"/>
        <v>1074283.0044450001</v>
      </c>
      <c r="P15" s="34">
        <f t="shared" si="7"/>
        <v>0</v>
      </c>
      <c r="Q15" s="104">
        <f>Q16+Q108</f>
        <v>3223047.997</v>
      </c>
      <c r="R15" s="104">
        <f t="shared" ref="R15:W15" si="8">R16+R108</f>
        <v>1074281.9990000001</v>
      </c>
      <c r="S15" s="34">
        <f t="shared" si="8"/>
        <v>0</v>
      </c>
      <c r="T15" s="104">
        <f t="shared" si="8"/>
        <v>1074282.9989999998</v>
      </c>
      <c r="U15" s="34">
        <f t="shared" si="8"/>
        <v>0</v>
      </c>
      <c r="V15" s="104">
        <f t="shared" si="8"/>
        <v>1074482.9989999998</v>
      </c>
      <c r="W15" s="34">
        <f t="shared" si="8"/>
        <v>0</v>
      </c>
      <c r="X15" s="34">
        <f>X16+X108</f>
        <v>3223048.0109999999</v>
      </c>
      <c r="Y15" s="104">
        <f t="shared" ref="Y15:AD15" si="9">Y16+Y108</f>
        <v>1074481.9989999998</v>
      </c>
      <c r="Z15" s="34">
        <f t="shared" si="9"/>
        <v>0</v>
      </c>
      <c r="AA15" s="104">
        <f t="shared" si="9"/>
        <v>1074283.003</v>
      </c>
      <c r="AB15" s="34">
        <f t="shared" si="9"/>
        <v>0</v>
      </c>
      <c r="AC15" s="104">
        <f>AC16+AC108</f>
        <v>1074283.0090000001</v>
      </c>
      <c r="AD15" s="34">
        <f t="shared" si="9"/>
        <v>0</v>
      </c>
      <c r="AE15" s="34">
        <f>AE16+AE108</f>
        <v>12892193.000913002</v>
      </c>
      <c r="AF15" s="34"/>
      <c r="AG15" s="34"/>
      <c r="AH15" s="34"/>
    </row>
    <row r="16" spans="1:35" ht="26.4" x14ac:dyDescent="0.3">
      <c r="A16" s="135" t="s">
        <v>17</v>
      </c>
      <c r="B16" s="136" t="s">
        <v>18</v>
      </c>
      <c r="C16" s="41">
        <f>C17+C105</f>
        <v>3012829.9934</v>
      </c>
      <c r="D16" s="41">
        <f t="shared" ref="D16:I16" si="10">D17+D105</f>
        <v>1009869.9953999999</v>
      </c>
      <c r="E16" s="41">
        <f t="shared" si="10"/>
        <v>0</v>
      </c>
      <c r="F16" s="41">
        <f t="shared" si="10"/>
        <v>1008676.9990000001</v>
      </c>
      <c r="G16" s="41">
        <f t="shared" si="10"/>
        <v>0</v>
      </c>
      <c r="H16" s="41">
        <f t="shared" si="10"/>
        <v>994282.99900000007</v>
      </c>
      <c r="I16" s="41">
        <f t="shared" si="10"/>
        <v>0</v>
      </c>
      <c r="J16" s="41">
        <f>J17+J105</f>
        <v>3105547.9995130002</v>
      </c>
      <c r="K16" s="41">
        <f t="shared" ref="K16:P16" si="11">K17+K105</f>
        <v>1038481.9990000001</v>
      </c>
      <c r="L16" s="41">
        <f t="shared" si="11"/>
        <v>0</v>
      </c>
      <c r="M16" s="41">
        <f t="shared" si="11"/>
        <v>1024782.9960680001</v>
      </c>
      <c r="N16" s="41">
        <f t="shared" si="11"/>
        <v>0</v>
      </c>
      <c r="O16" s="41">
        <f t="shared" si="11"/>
        <v>1042283.0044450001</v>
      </c>
      <c r="P16" s="41">
        <f t="shared" si="11"/>
        <v>0</v>
      </c>
      <c r="Q16" s="41">
        <f>Q17+Q105</f>
        <v>3108016.997</v>
      </c>
      <c r="R16" s="41">
        <f t="shared" ref="R16:W16" si="12">R17+R105</f>
        <v>1033281.9990000001</v>
      </c>
      <c r="S16" s="41">
        <f t="shared" si="12"/>
        <v>0</v>
      </c>
      <c r="T16" s="41">
        <f t="shared" si="12"/>
        <v>1033282.999</v>
      </c>
      <c r="U16" s="41">
        <f t="shared" si="12"/>
        <v>0</v>
      </c>
      <c r="V16" s="41">
        <f t="shared" si="12"/>
        <v>1041451.999</v>
      </c>
      <c r="W16" s="41">
        <f t="shared" si="12"/>
        <v>0</v>
      </c>
      <c r="X16" s="41">
        <f>X17+X105</f>
        <v>3102580.0109999999</v>
      </c>
      <c r="Y16" s="41">
        <f t="shared" ref="Y16:AD16" si="13">Y17+Y105</f>
        <v>1033481.999</v>
      </c>
      <c r="Z16" s="41">
        <f t="shared" si="13"/>
        <v>0</v>
      </c>
      <c r="AA16" s="41">
        <f t="shared" si="13"/>
        <v>1040283.003</v>
      </c>
      <c r="AB16" s="41">
        <f t="shared" si="13"/>
        <v>0</v>
      </c>
      <c r="AC16" s="41">
        <f>AC17+AC105</f>
        <v>1028815.0090000001</v>
      </c>
      <c r="AD16" s="41">
        <f t="shared" si="13"/>
        <v>0</v>
      </c>
      <c r="AE16" s="41">
        <f>AE17+AE105</f>
        <v>12328975.000913002</v>
      </c>
      <c r="AF16" s="41"/>
      <c r="AG16" s="41"/>
      <c r="AH16" s="41"/>
    </row>
    <row r="17" spans="1:34" x14ac:dyDescent="0.3">
      <c r="A17" s="135" t="s">
        <v>19</v>
      </c>
      <c r="B17" s="136" t="s">
        <v>20</v>
      </c>
      <c r="C17" s="41">
        <f>C18+C38</f>
        <v>3012829.9934</v>
      </c>
      <c r="D17" s="41">
        <f t="shared" ref="D17:I17" si="14">D18+D38</f>
        <v>1009869.9953999999</v>
      </c>
      <c r="E17" s="41">
        <f t="shared" si="14"/>
        <v>0</v>
      </c>
      <c r="F17" s="41">
        <f t="shared" si="14"/>
        <v>1008676.9990000001</v>
      </c>
      <c r="G17" s="41">
        <f t="shared" si="14"/>
        <v>0</v>
      </c>
      <c r="H17" s="41">
        <f t="shared" si="14"/>
        <v>994282.99900000007</v>
      </c>
      <c r="I17" s="41">
        <f t="shared" si="14"/>
        <v>0</v>
      </c>
      <c r="J17" s="41">
        <f>J18+J38</f>
        <v>3105547.9995130002</v>
      </c>
      <c r="K17" s="41">
        <f t="shared" ref="K17:P17" si="15">K18+K38</f>
        <v>1038481.9990000001</v>
      </c>
      <c r="L17" s="41">
        <f t="shared" si="15"/>
        <v>0</v>
      </c>
      <c r="M17" s="41">
        <f t="shared" si="15"/>
        <v>1024782.9960680001</v>
      </c>
      <c r="N17" s="41">
        <f t="shared" si="15"/>
        <v>0</v>
      </c>
      <c r="O17" s="41">
        <f t="shared" si="15"/>
        <v>1042283.0044450001</v>
      </c>
      <c r="P17" s="41">
        <f t="shared" si="15"/>
        <v>0</v>
      </c>
      <c r="Q17" s="41">
        <f>Q18+Q38</f>
        <v>3108016.997</v>
      </c>
      <c r="R17" s="41">
        <f t="shared" ref="R17:W17" si="16">R18+R38</f>
        <v>1033281.9990000001</v>
      </c>
      <c r="S17" s="41">
        <f t="shared" si="16"/>
        <v>0</v>
      </c>
      <c r="T17" s="41">
        <f t="shared" si="16"/>
        <v>1033282.999</v>
      </c>
      <c r="U17" s="41">
        <f t="shared" si="16"/>
        <v>0</v>
      </c>
      <c r="V17" s="41">
        <f t="shared" si="16"/>
        <v>1041451.999</v>
      </c>
      <c r="W17" s="41">
        <f t="shared" si="16"/>
        <v>0</v>
      </c>
      <c r="X17" s="41">
        <f>X18+X38</f>
        <v>3102580.0109999999</v>
      </c>
      <c r="Y17" s="41">
        <f t="shared" ref="Y17:AD17" si="17">Y18+Y38</f>
        <v>1033481.999</v>
      </c>
      <c r="Z17" s="41">
        <f t="shared" si="17"/>
        <v>0</v>
      </c>
      <c r="AA17" s="41">
        <f t="shared" si="17"/>
        <v>1040283.003</v>
      </c>
      <c r="AB17" s="41">
        <f t="shared" si="17"/>
        <v>0</v>
      </c>
      <c r="AC17" s="41">
        <f>AC18+AC38</f>
        <v>1028815.0090000001</v>
      </c>
      <c r="AD17" s="41">
        <f t="shared" si="17"/>
        <v>0</v>
      </c>
      <c r="AE17" s="41">
        <f>AE18+AE38</f>
        <v>12328975.000913002</v>
      </c>
      <c r="AF17" s="41"/>
      <c r="AG17" s="41"/>
      <c r="AH17" s="41"/>
    </row>
    <row r="18" spans="1:34" x14ac:dyDescent="0.3">
      <c r="A18" s="137">
        <v>1000</v>
      </c>
      <c r="B18" s="138" t="s">
        <v>21</v>
      </c>
      <c r="C18" s="42">
        <f>C19+C32</f>
        <v>2005248.1433999999</v>
      </c>
      <c r="D18" s="42">
        <f t="shared" ref="D18:I18" si="18">D19+D32</f>
        <v>665170.08539999998</v>
      </c>
      <c r="E18" s="42">
        <f t="shared" si="18"/>
        <v>0</v>
      </c>
      <c r="F18" s="42">
        <f t="shared" si="18"/>
        <v>642334.81900000002</v>
      </c>
      <c r="G18" s="42">
        <f t="shared" si="18"/>
        <v>0</v>
      </c>
      <c r="H18" s="42">
        <f t="shared" si="18"/>
        <v>697743.23900000006</v>
      </c>
      <c r="I18" s="42">
        <f t="shared" si="18"/>
        <v>0</v>
      </c>
      <c r="J18" s="42">
        <f>J19+J32</f>
        <v>1994848.429513</v>
      </c>
      <c r="K18" s="42">
        <f t="shared" ref="K18:P18" si="19">K19+K32</f>
        <v>640821.03899999999</v>
      </c>
      <c r="L18" s="42">
        <f t="shared" si="19"/>
        <v>0</v>
      </c>
      <c r="M18" s="42">
        <f t="shared" si="19"/>
        <v>637124.70606800006</v>
      </c>
      <c r="N18" s="42">
        <f t="shared" si="19"/>
        <v>0</v>
      </c>
      <c r="O18" s="42">
        <f t="shared" si="19"/>
        <v>716902.68444500002</v>
      </c>
      <c r="P18" s="42">
        <f t="shared" si="19"/>
        <v>0</v>
      </c>
      <c r="Q18" s="42">
        <f>Q19+Q32</f>
        <v>2031969.4270000001</v>
      </c>
      <c r="R18" s="42">
        <f t="shared" ref="R18:W18" si="20">R19+R32</f>
        <v>683223.31900000002</v>
      </c>
      <c r="S18" s="42">
        <f t="shared" si="20"/>
        <v>0</v>
      </c>
      <c r="T18" s="42">
        <f t="shared" si="20"/>
        <v>666767.24899999995</v>
      </c>
      <c r="U18" s="42">
        <f t="shared" si="20"/>
        <v>0</v>
      </c>
      <c r="V18" s="42">
        <f t="shared" si="20"/>
        <v>681978.85899999994</v>
      </c>
      <c r="W18" s="42">
        <f t="shared" si="20"/>
        <v>0</v>
      </c>
      <c r="X18" s="42">
        <f>X19+X32</f>
        <v>2009418.301</v>
      </c>
      <c r="Y18" s="52">
        <f t="shared" ref="Y18:AD18" si="21">Y19+Y32</f>
        <v>694458.26899999997</v>
      </c>
      <c r="Z18" s="42">
        <f t="shared" si="21"/>
        <v>0</v>
      </c>
      <c r="AA18" s="42">
        <f t="shared" si="21"/>
        <v>656943.94299999997</v>
      </c>
      <c r="AB18" s="42">
        <f t="shared" si="21"/>
        <v>0</v>
      </c>
      <c r="AC18" s="42">
        <f>AC19+AC32</f>
        <v>658016.08900000004</v>
      </c>
      <c r="AD18" s="42">
        <f t="shared" si="21"/>
        <v>0</v>
      </c>
      <c r="AE18" s="42">
        <f>AE19+AE32</f>
        <v>8041484.3009130005</v>
      </c>
      <c r="AF18" s="42"/>
      <c r="AG18" s="42"/>
      <c r="AH18" s="42"/>
    </row>
    <row r="19" spans="1:34" x14ac:dyDescent="0.3">
      <c r="A19" s="139">
        <v>1100</v>
      </c>
      <c r="B19" s="140" t="s">
        <v>22</v>
      </c>
      <c r="C19" s="141">
        <f>C20+C22+C30+C31</f>
        <v>1629548</v>
      </c>
      <c r="D19" s="141">
        <f t="shared" ref="D19:I19" si="22">D20+D22+D30+D31</f>
        <v>528848</v>
      </c>
      <c r="E19" s="141">
        <f t="shared" si="22"/>
        <v>0</v>
      </c>
      <c r="F19" s="141">
        <f t="shared" si="22"/>
        <v>530410</v>
      </c>
      <c r="G19" s="141">
        <f t="shared" si="22"/>
        <v>0</v>
      </c>
      <c r="H19" s="141">
        <f t="shared" si="22"/>
        <v>570290</v>
      </c>
      <c r="I19" s="141">
        <f t="shared" si="22"/>
        <v>0</v>
      </c>
      <c r="J19" s="141">
        <f>J20+J22+J30+J31</f>
        <v>1625532.07</v>
      </c>
      <c r="K19" s="141">
        <f t="shared" ref="K19:P19" si="23">K20+K22+K30+K31</f>
        <v>517010</v>
      </c>
      <c r="L19" s="141">
        <f t="shared" si="23"/>
        <v>0</v>
      </c>
      <c r="M19" s="141">
        <f t="shared" si="23"/>
        <v>526387.52</v>
      </c>
      <c r="N19" s="141">
        <f t="shared" si="23"/>
        <v>0</v>
      </c>
      <c r="O19" s="141">
        <f t="shared" si="23"/>
        <v>582134.55000000005</v>
      </c>
      <c r="P19" s="141">
        <f t="shared" si="23"/>
        <v>0</v>
      </c>
      <c r="Q19" s="30">
        <f>Q20+Q22+Q30+Q31</f>
        <v>1634730</v>
      </c>
      <c r="R19" s="30">
        <f t="shared" ref="R19:W19" si="24">R20+R22+R30+R31</f>
        <v>544410</v>
      </c>
      <c r="S19" s="30">
        <f t="shared" si="24"/>
        <v>0</v>
      </c>
      <c r="T19" s="30">
        <f t="shared" si="24"/>
        <v>548410</v>
      </c>
      <c r="U19" s="30">
        <f t="shared" si="24"/>
        <v>0</v>
      </c>
      <c r="V19" s="30">
        <f t="shared" si="24"/>
        <v>541910</v>
      </c>
      <c r="W19" s="30">
        <f t="shared" si="24"/>
        <v>0</v>
      </c>
      <c r="X19" s="141">
        <f>X20+X22+X30+X31</f>
        <v>1653548</v>
      </c>
      <c r="Y19" s="141">
        <f>Y20+Y22+Y30+Y31</f>
        <v>574368</v>
      </c>
      <c r="Z19" s="141">
        <f t="shared" ref="Z19:AD19" si="25">Z20+Z22+Z30+Z31</f>
        <v>0</v>
      </c>
      <c r="AA19" s="141">
        <f t="shared" si="25"/>
        <v>537770</v>
      </c>
      <c r="AB19" s="141">
        <f t="shared" si="25"/>
        <v>0</v>
      </c>
      <c r="AC19" s="141">
        <f>AC20+AC22+AC30+AC31</f>
        <v>541410</v>
      </c>
      <c r="AD19" s="141">
        <f t="shared" si="25"/>
        <v>0</v>
      </c>
      <c r="AE19" s="141">
        <f>AE20+AE22+AE30+AE31</f>
        <v>6543358.0700000003</v>
      </c>
      <c r="AF19" s="37"/>
      <c r="AG19" s="43"/>
      <c r="AH19" s="37"/>
    </row>
    <row r="20" spans="1:34" ht="12.75" customHeight="1" x14ac:dyDescent="0.3">
      <c r="A20" s="143">
        <v>1110</v>
      </c>
      <c r="B20" s="140" t="s">
        <v>23</v>
      </c>
      <c r="C20" s="144">
        <f>C21</f>
        <v>1235226</v>
      </c>
      <c r="D20" s="144">
        <f t="shared" ref="D20:I20" si="26">D21</f>
        <v>406406</v>
      </c>
      <c r="E20" s="144">
        <f t="shared" si="26"/>
        <v>0</v>
      </c>
      <c r="F20" s="144">
        <f t="shared" si="26"/>
        <v>406410</v>
      </c>
      <c r="G20" s="144">
        <f t="shared" si="26"/>
        <v>0</v>
      </c>
      <c r="H20" s="144">
        <f t="shared" si="26"/>
        <v>422410</v>
      </c>
      <c r="I20" s="144">
        <f t="shared" si="26"/>
        <v>0</v>
      </c>
      <c r="J20" s="144">
        <f>J21</f>
        <v>1267230</v>
      </c>
      <c r="K20" s="144">
        <f t="shared" ref="K20:P20" si="27">K21</f>
        <v>422410</v>
      </c>
      <c r="L20" s="144">
        <f t="shared" si="27"/>
        <v>0</v>
      </c>
      <c r="M20" s="144">
        <f t="shared" si="27"/>
        <v>422410</v>
      </c>
      <c r="N20" s="144">
        <f t="shared" si="27"/>
        <v>0</v>
      </c>
      <c r="O20" s="144">
        <f t="shared" si="27"/>
        <v>422410</v>
      </c>
      <c r="P20" s="144">
        <f t="shared" si="27"/>
        <v>0</v>
      </c>
      <c r="Q20" s="144">
        <f>Q21</f>
        <v>1267230</v>
      </c>
      <c r="R20" s="144">
        <f t="shared" ref="R20:W20" si="28">R21</f>
        <v>422410</v>
      </c>
      <c r="S20" s="144">
        <f t="shared" si="28"/>
        <v>0</v>
      </c>
      <c r="T20" s="144">
        <f t="shared" si="28"/>
        <v>422410</v>
      </c>
      <c r="U20" s="144">
        <f t="shared" si="28"/>
        <v>0</v>
      </c>
      <c r="V20" s="144">
        <f t="shared" si="28"/>
        <v>422410</v>
      </c>
      <c r="W20" s="144">
        <f t="shared" si="28"/>
        <v>0</v>
      </c>
      <c r="X20" s="144">
        <f>X21</f>
        <v>1267230</v>
      </c>
      <c r="Y20" s="144">
        <f>Y21</f>
        <v>422410</v>
      </c>
      <c r="Z20" s="144">
        <f t="shared" ref="Z20:AD20" si="29">Z21</f>
        <v>0</v>
      </c>
      <c r="AA20" s="144">
        <f t="shared" si="29"/>
        <v>422410</v>
      </c>
      <c r="AB20" s="144">
        <f t="shared" si="29"/>
        <v>0</v>
      </c>
      <c r="AC20" s="144">
        <f t="shared" si="29"/>
        <v>422410</v>
      </c>
      <c r="AD20" s="144">
        <f t="shared" si="29"/>
        <v>0</v>
      </c>
      <c r="AE20" s="144">
        <f>AE21</f>
        <v>5036916</v>
      </c>
      <c r="AF20" s="39"/>
      <c r="AG20" s="44"/>
      <c r="AH20" s="39"/>
    </row>
    <row r="21" spans="1:34" s="6" customFormat="1" ht="12.75" customHeight="1" x14ac:dyDescent="0.3">
      <c r="A21" s="146">
        <v>1119</v>
      </c>
      <c r="B21" s="147" t="s">
        <v>121</v>
      </c>
      <c r="C21" s="132">
        <f>D21+F21+H21</f>
        <v>1235226</v>
      </c>
      <c r="D21" s="132">
        <v>406406</v>
      </c>
      <c r="E21" s="132"/>
      <c r="F21" s="132">
        <v>406410</v>
      </c>
      <c r="G21" s="132"/>
      <c r="H21" s="132">
        <v>422410</v>
      </c>
      <c r="I21" s="132"/>
      <c r="J21" s="132">
        <f>K21+M21+O21</f>
        <v>1267230</v>
      </c>
      <c r="K21" s="132">
        <v>422410</v>
      </c>
      <c r="L21" s="132"/>
      <c r="M21" s="132">
        <v>422410</v>
      </c>
      <c r="N21" s="132"/>
      <c r="O21" s="132">
        <v>422410</v>
      </c>
      <c r="P21" s="132"/>
      <c r="Q21" s="132">
        <f>R21+T21+V21</f>
        <v>1267230</v>
      </c>
      <c r="R21" s="132">
        <v>422410</v>
      </c>
      <c r="S21" s="132"/>
      <c r="T21" s="132">
        <v>422410</v>
      </c>
      <c r="U21" s="132"/>
      <c r="V21" s="132">
        <v>422410</v>
      </c>
      <c r="W21" s="132"/>
      <c r="X21" s="132">
        <f>Y21+AA21+AC21</f>
        <v>1267230</v>
      </c>
      <c r="Y21" s="132">
        <v>422410</v>
      </c>
      <c r="Z21" s="132"/>
      <c r="AA21" s="132">
        <v>422410</v>
      </c>
      <c r="AB21" s="132"/>
      <c r="AC21" s="132">
        <v>422410</v>
      </c>
      <c r="AD21" s="132"/>
      <c r="AE21" s="226">
        <f>C21+J21+Q21+X21</f>
        <v>5036916</v>
      </c>
      <c r="AF21" s="39"/>
      <c r="AG21" s="39"/>
      <c r="AH21" s="39"/>
    </row>
    <row r="22" spans="1:34" ht="12.75" customHeight="1" x14ac:dyDescent="0.3">
      <c r="A22" s="143">
        <v>1140</v>
      </c>
      <c r="B22" s="140" t="s">
        <v>122</v>
      </c>
      <c r="C22" s="144">
        <f>SUM(C23:C29)</f>
        <v>166900</v>
      </c>
      <c r="D22" s="144">
        <f t="shared" ref="D22:I22" si="30">SUM(D23:D29)</f>
        <v>54900</v>
      </c>
      <c r="E22" s="144">
        <f t="shared" si="30"/>
        <v>0</v>
      </c>
      <c r="F22" s="144">
        <f t="shared" si="30"/>
        <v>53000</v>
      </c>
      <c r="G22" s="144">
        <f t="shared" si="30"/>
        <v>0</v>
      </c>
      <c r="H22" s="144">
        <f t="shared" si="30"/>
        <v>59000</v>
      </c>
      <c r="I22" s="144">
        <f t="shared" si="30"/>
        <v>0</v>
      </c>
      <c r="J22" s="144">
        <f>SUM(J23:J29)</f>
        <v>194640.07</v>
      </c>
      <c r="K22" s="144">
        <f t="shared" ref="K22:P22" si="31">SUM(K23:K29)</f>
        <v>24600</v>
      </c>
      <c r="L22" s="144">
        <f t="shared" si="31"/>
        <v>0</v>
      </c>
      <c r="M22" s="144">
        <f>SUM(M23:M29)</f>
        <v>40316.520000000004</v>
      </c>
      <c r="N22" s="144">
        <f t="shared" si="31"/>
        <v>0</v>
      </c>
      <c r="O22" s="144">
        <f>SUM(O23:O29)</f>
        <v>129723.55</v>
      </c>
      <c r="P22" s="144">
        <f t="shared" si="31"/>
        <v>0</v>
      </c>
      <c r="Q22" s="144">
        <f>SUM(Q23:Q29)</f>
        <v>159500</v>
      </c>
      <c r="R22" s="144">
        <f t="shared" ref="R22:W22" si="32">SUM(R23:R29)</f>
        <v>52000</v>
      </c>
      <c r="S22" s="144">
        <f t="shared" si="32"/>
        <v>0</v>
      </c>
      <c r="T22" s="144">
        <f t="shared" si="32"/>
        <v>56000</v>
      </c>
      <c r="U22" s="144">
        <f t="shared" si="32"/>
        <v>0</v>
      </c>
      <c r="V22" s="144">
        <f t="shared" si="32"/>
        <v>51500</v>
      </c>
      <c r="W22" s="144">
        <f t="shared" si="32"/>
        <v>0</v>
      </c>
      <c r="X22" s="144">
        <f>SUM(X23:X29)</f>
        <v>156860</v>
      </c>
      <c r="Y22" s="144">
        <f>SUM(Y23:Y29)</f>
        <v>62500</v>
      </c>
      <c r="Z22" s="144">
        <f t="shared" ref="Z22:AD22" si="33">SUM(Z23:Z29)</f>
        <v>0</v>
      </c>
      <c r="AA22" s="144">
        <f t="shared" si="33"/>
        <v>45360</v>
      </c>
      <c r="AB22" s="144">
        <f t="shared" si="33"/>
        <v>0</v>
      </c>
      <c r="AC22" s="144">
        <f>SUM(AC23:AC29)</f>
        <v>49000</v>
      </c>
      <c r="AD22" s="144">
        <f t="shared" si="33"/>
        <v>0</v>
      </c>
      <c r="AE22" s="144">
        <f>SUM(AE23:AE29)</f>
        <v>677900.07</v>
      </c>
      <c r="AF22" s="39"/>
      <c r="AG22" s="44"/>
      <c r="AH22" s="39"/>
    </row>
    <row r="23" spans="1:34" s="54" customFormat="1" ht="12.75" customHeight="1" x14ac:dyDescent="0.3">
      <c r="A23" s="146">
        <v>1141</v>
      </c>
      <c r="B23" s="148" t="s">
        <v>24</v>
      </c>
      <c r="C23" s="149">
        <f>D23+F23+H23</f>
        <v>14500</v>
      </c>
      <c r="D23" s="149">
        <v>3500</v>
      </c>
      <c r="E23" s="132"/>
      <c r="F23" s="132">
        <v>3500</v>
      </c>
      <c r="G23" s="132"/>
      <c r="H23" s="132">
        <v>7500</v>
      </c>
      <c r="I23" s="132"/>
      <c r="J23" s="149">
        <f>K23+M23+O23</f>
        <v>8600</v>
      </c>
      <c r="K23" s="149">
        <v>2200</v>
      </c>
      <c r="L23" s="132"/>
      <c r="M23" s="132">
        <v>4200</v>
      </c>
      <c r="N23" s="132"/>
      <c r="O23" s="132">
        <v>2200</v>
      </c>
      <c r="P23" s="132"/>
      <c r="Q23" s="149">
        <f>R23+T23+V23</f>
        <v>10500</v>
      </c>
      <c r="R23" s="149">
        <v>3500</v>
      </c>
      <c r="S23" s="149"/>
      <c r="T23" s="149">
        <v>3500</v>
      </c>
      <c r="U23" s="149"/>
      <c r="V23" s="149">
        <v>3500</v>
      </c>
      <c r="W23" s="132"/>
      <c r="X23" s="149">
        <f>Y23+AA23+AC23</f>
        <v>10600</v>
      </c>
      <c r="Y23" s="149">
        <v>3500</v>
      </c>
      <c r="Z23" s="149"/>
      <c r="AA23" s="149">
        <v>3500</v>
      </c>
      <c r="AB23" s="149"/>
      <c r="AC23" s="149">
        <v>3600</v>
      </c>
      <c r="AD23" s="132"/>
      <c r="AE23" s="226">
        <f>C23+J23+Q23+X23</f>
        <v>44200</v>
      </c>
      <c r="AF23" s="39"/>
      <c r="AG23" s="45"/>
      <c r="AH23" s="39"/>
    </row>
    <row r="24" spans="1:34" s="54" customFormat="1" ht="12.75" customHeight="1" x14ac:dyDescent="0.3">
      <c r="A24" s="146">
        <v>1142</v>
      </c>
      <c r="B24" s="148" t="s">
        <v>123</v>
      </c>
      <c r="C24" s="149">
        <f t="shared" ref="C24:C31" si="34">D24+F24+H24</f>
        <v>15400</v>
      </c>
      <c r="D24" s="149">
        <v>6400</v>
      </c>
      <c r="E24" s="132"/>
      <c r="F24" s="132">
        <v>4500</v>
      </c>
      <c r="G24" s="132"/>
      <c r="H24" s="132">
        <v>4500</v>
      </c>
      <c r="I24" s="132"/>
      <c r="J24" s="149">
        <f t="shared" ref="J24:J31" si="35">K24+M24+O24</f>
        <v>8800</v>
      </c>
      <c r="K24" s="149">
        <v>2400</v>
      </c>
      <c r="L24" s="132"/>
      <c r="M24" s="132">
        <v>4200</v>
      </c>
      <c r="N24" s="132"/>
      <c r="O24" s="132">
        <v>2200</v>
      </c>
      <c r="P24" s="132"/>
      <c r="Q24" s="149">
        <f t="shared" ref="Q24:Q31" si="36">R24+T24+V24</f>
        <v>11000</v>
      </c>
      <c r="R24" s="149">
        <v>3500</v>
      </c>
      <c r="S24" s="149"/>
      <c r="T24" s="149">
        <v>3500</v>
      </c>
      <c r="U24" s="149"/>
      <c r="V24" s="149">
        <v>4000</v>
      </c>
      <c r="W24" s="132"/>
      <c r="X24" s="149">
        <f t="shared" ref="X24:X31" si="37">Y24+AA24+AC24</f>
        <v>12800</v>
      </c>
      <c r="Y24" s="149">
        <v>4000</v>
      </c>
      <c r="Z24" s="149"/>
      <c r="AA24" s="149">
        <v>4400</v>
      </c>
      <c r="AB24" s="149"/>
      <c r="AC24" s="149">
        <v>4400</v>
      </c>
      <c r="AD24" s="132"/>
      <c r="AE24" s="226">
        <f>C24+J24+Q24+X24</f>
        <v>48000</v>
      </c>
      <c r="AF24" s="39"/>
      <c r="AG24" s="45"/>
      <c r="AH24" s="39"/>
    </row>
    <row r="25" spans="1:34" s="115" customFormat="1" ht="24.75" customHeight="1" x14ac:dyDescent="0.3">
      <c r="A25" s="151">
        <v>1145</v>
      </c>
      <c r="B25" s="152" t="s">
        <v>25</v>
      </c>
      <c r="C25" s="149">
        <f t="shared" si="34"/>
        <v>0</v>
      </c>
      <c r="D25" s="153"/>
      <c r="E25" s="154"/>
      <c r="F25" s="154"/>
      <c r="G25" s="154"/>
      <c r="H25" s="154"/>
      <c r="I25" s="154"/>
      <c r="J25" s="149">
        <f t="shared" si="35"/>
        <v>0</v>
      </c>
      <c r="K25" s="155"/>
      <c r="L25" s="154"/>
      <c r="M25" s="156"/>
      <c r="N25" s="154"/>
      <c r="O25" s="156"/>
      <c r="P25" s="154"/>
      <c r="Q25" s="149">
        <f t="shared" si="36"/>
        <v>0</v>
      </c>
      <c r="R25" s="153"/>
      <c r="S25" s="153"/>
      <c r="T25" s="153"/>
      <c r="U25" s="153"/>
      <c r="V25" s="153"/>
      <c r="W25" s="154"/>
      <c r="X25" s="149">
        <f t="shared" si="37"/>
        <v>0</v>
      </c>
      <c r="Y25" s="155"/>
      <c r="Z25" s="155"/>
      <c r="AA25" s="155"/>
      <c r="AB25" s="155"/>
      <c r="AC25" s="155"/>
      <c r="AD25" s="154"/>
      <c r="AE25" s="226">
        <f t="shared" ref="AE25:AE33" si="38">C25+J25+Q25+X25</f>
        <v>0</v>
      </c>
      <c r="AF25" s="46"/>
      <c r="AG25" s="47"/>
      <c r="AH25" s="46"/>
    </row>
    <row r="26" spans="1:34" s="115" customFormat="1" ht="24" customHeight="1" x14ac:dyDescent="0.3">
      <c r="A26" s="151">
        <v>1146</v>
      </c>
      <c r="B26" s="152" t="s">
        <v>124</v>
      </c>
      <c r="C26" s="149">
        <f t="shared" si="34"/>
        <v>0</v>
      </c>
      <c r="D26" s="153"/>
      <c r="E26" s="154"/>
      <c r="F26" s="154"/>
      <c r="G26" s="154"/>
      <c r="H26" s="154"/>
      <c r="I26" s="154"/>
      <c r="J26" s="149">
        <f t="shared" si="35"/>
        <v>0</v>
      </c>
      <c r="K26" s="155"/>
      <c r="L26" s="154"/>
      <c r="M26" s="156"/>
      <c r="N26" s="154"/>
      <c r="O26" s="156"/>
      <c r="P26" s="154"/>
      <c r="Q26" s="149">
        <f t="shared" si="36"/>
        <v>0</v>
      </c>
      <c r="R26" s="153"/>
      <c r="S26" s="153"/>
      <c r="T26" s="153"/>
      <c r="U26" s="153"/>
      <c r="V26" s="153"/>
      <c r="W26" s="154"/>
      <c r="X26" s="149">
        <f t="shared" si="37"/>
        <v>0</v>
      </c>
      <c r="Y26" s="155"/>
      <c r="Z26" s="155"/>
      <c r="AA26" s="155"/>
      <c r="AB26" s="155"/>
      <c r="AC26" s="155"/>
      <c r="AD26" s="154"/>
      <c r="AE26" s="226">
        <f t="shared" si="38"/>
        <v>0</v>
      </c>
      <c r="AF26" s="46"/>
      <c r="AG26" s="47"/>
      <c r="AH26" s="46"/>
    </row>
    <row r="27" spans="1:34" s="54" customFormat="1" ht="12.75" customHeight="1" x14ac:dyDescent="0.3">
      <c r="A27" s="146">
        <v>1147</v>
      </c>
      <c r="B27" s="157" t="s">
        <v>26</v>
      </c>
      <c r="C27" s="149">
        <f t="shared" si="34"/>
        <v>137000</v>
      </c>
      <c r="D27" s="149">
        <v>45000</v>
      </c>
      <c r="E27" s="132"/>
      <c r="F27" s="132">
        <v>45000</v>
      </c>
      <c r="G27" s="132"/>
      <c r="H27" s="132">
        <v>47000</v>
      </c>
      <c r="I27" s="132"/>
      <c r="J27" s="149">
        <f t="shared" si="35"/>
        <v>84999.6</v>
      </c>
      <c r="K27" s="150">
        <v>20000</v>
      </c>
      <c r="L27" s="132"/>
      <c r="M27" s="132">
        <v>31916.52</v>
      </c>
      <c r="N27" s="132"/>
      <c r="O27" s="132">
        <v>33083.08</v>
      </c>
      <c r="P27" s="132"/>
      <c r="Q27" s="149">
        <f t="shared" si="36"/>
        <v>138000</v>
      </c>
      <c r="R27" s="149">
        <v>45000</v>
      </c>
      <c r="S27" s="149"/>
      <c r="T27" s="149">
        <v>49000</v>
      </c>
      <c r="U27" s="149"/>
      <c r="V27" s="149">
        <v>44000</v>
      </c>
      <c r="W27" s="132"/>
      <c r="X27" s="149">
        <f t="shared" si="37"/>
        <v>133460</v>
      </c>
      <c r="Y27" s="149">
        <v>55000</v>
      </c>
      <c r="Z27" s="149"/>
      <c r="AA27" s="149">
        <v>37460</v>
      </c>
      <c r="AB27" s="149"/>
      <c r="AC27" s="149">
        <v>41000</v>
      </c>
      <c r="AD27" s="132"/>
      <c r="AE27" s="226">
        <f t="shared" si="38"/>
        <v>493459.6</v>
      </c>
      <c r="AF27" s="39"/>
      <c r="AG27" s="45"/>
      <c r="AH27" s="39"/>
    </row>
    <row r="28" spans="1:34" s="54" customFormat="1" ht="12.75" customHeight="1" x14ac:dyDescent="0.3">
      <c r="A28" s="146">
        <v>1148</v>
      </c>
      <c r="B28" s="157" t="s">
        <v>126</v>
      </c>
      <c r="C28" s="149">
        <f t="shared" si="34"/>
        <v>0</v>
      </c>
      <c r="D28" s="149"/>
      <c r="E28" s="132"/>
      <c r="F28" s="132"/>
      <c r="G28" s="132"/>
      <c r="H28" s="132"/>
      <c r="I28" s="132"/>
      <c r="J28" s="149">
        <f t="shared" si="35"/>
        <v>92240.47</v>
      </c>
      <c r="K28" s="150"/>
      <c r="L28" s="132"/>
      <c r="M28" s="132"/>
      <c r="N28" s="132"/>
      <c r="O28" s="132">
        <v>92240.47</v>
      </c>
      <c r="P28" s="132"/>
      <c r="Q28" s="149">
        <f t="shared" si="36"/>
        <v>0</v>
      </c>
      <c r="R28" s="149"/>
      <c r="S28" s="149"/>
      <c r="T28" s="149"/>
      <c r="U28" s="149"/>
      <c r="V28" s="149"/>
      <c r="W28" s="132"/>
      <c r="X28" s="149">
        <f t="shared" si="37"/>
        <v>0</v>
      </c>
      <c r="Y28" s="149"/>
      <c r="Z28" s="149"/>
      <c r="AA28" s="149"/>
      <c r="AB28" s="149"/>
      <c r="AC28" s="149"/>
      <c r="AD28" s="132"/>
      <c r="AE28" s="226">
        <f t="shared" si="38"/>
        <v>92240.47</v>
      </c>
      <c r="AF28" s="39"/>
      <c r="AG28" s="45"/>
      <c r="AH28" s="39"/>
    </row>
    <row r="29" spans="1:34" s="54" customFormat="1" ht="29.25" customHeight="1" x14ac:dyDescent="0.3">
      <c r="A29" s="146">
        <v>1149</v>
      </c>
      <c r="B29" s="157" t="s">
        <v>125</v>
      </c>
      <c r="C29" s="149">
        <f t="shared" si="34"/>
        <v>0</v>
      </c>
      <c r="D29" s="149"/>
      <c r="E29" s="132"/>
      <c r="F29" s="132"/>
      <c r="G29" s="132"/>
      <c r="H29" s="132"/>
      <c r="I29" s="132"/>
      <c r="J29" s="149">
        <f t="shared" si="35"/>
        <v>0</v>
      </c>
      <c r="K29" s="150"/>
      <c r="L29" s="132"/>
      <c r="M29" s="132"/>
      <c r="N29" s="132"/>
      <c r="O29" s="132"/>
      <c r="P29" s="132"/>
      <c r="Q29" s="149">
        <f t="shared" si="36"/>
        <v>0</v>
      </c>
      <c r="R29" s="149"/>
      <c r="S29" s="149"/>
      <c r="T29" s="149"/>
      <c r="U29" s="149"/>
      <c r="V29" s="149"/>
      <c r="W29" s="132"/>
      <c r="X29" s="149">
        <f t="shared" si="37"/>
        <v>0</v>
      </c>
      <c r="Y29" s="149"/>
      <c r="Z29" s="149"/>
      <c r="AA29" s="149"/>
      <c r="AB29" s="149"/>
      <c r="AC29" s="149"/>
      <c r="AD29" s="132"/>
      <c r="AE29" s="149">
        <f t="shared" si="38"/>
        <v>0</v>
      </c>
      <c r="AF29" s="39"/>
      <c r="AG29" s="45"/>
      <c r="AH29" s="39"/>
    </row>
    <row r="30" spans="1:34" s="115" customFormat="1" ht="51.75" customHeight="1" x14ac:dyDescent="0.3">
      <c r="A30" s="158">
        <v>1150</v>
      </c>
      <c r="B30" s="159" t="s">
        <v>152</v>
      </c>
      <c r="C30" s="149">
        <f t="shared" si="34"/>
        <v>227422</v>
      </c>
      <c r="D30" s="153">
        <v>67542</v>
      </c>
      <c r="E30" s="154"/>
      <c r="F30" s="154">
        <v>71000</v>
      </c>
      <c r="G30" s="154"/>
      <c r="H30" s="154">
        <v>88880</v>
      </c>
      <c r="I30" s="154"/>
      <c r="J30" s="149">
        <f t="shared" si="35"/>
        <v>163662</v>
      </c>
      <c r="K30" s="155">
        <v>70000</v>
      </c>
      <c r="L30" s="154"/>
      <c r="M30" s="154">
        <v>63661</v>
      </c>
      <c r="N30" s="154"/>
      <c r="O30" s="154">
        <v>30001</v>
      </c>
      <c r="P30" s="154"/>
      <c r="Q30" s="149">
        <f t="shared" si="36"/>
        <v>208000</v>
      </c>
      <c r="R30" s="153">
        <v>70000</v>
      </c>
      <c r="S30" s="153"/>
      <c r="T30" s="153">
        <v>70000</v>
      </c>
      <c r="U30" s="153"/>
      <c r="V30" s="153">
        <v>68000</v>
      </c>
      <c r="W30" s="153"/>
      <c r="X30" s="149">
        <f t="shared" si="37"/>
        <v>229458</v>
      </c>
      <c r="Y30" s="153">
        <v>89458</v>
      </c>
      <c r="Z30" s="153"/>
      <c r="AA30" s="153">
        <v>70000</v>
      </c>
      <c r="AB30" s="153"/>
      <c r="AC30" s="153">
        <v>70000</v>
      </c>
      <c r="AD30" s="153"/>
      <c r="AE30" s="226">
        <f t="shared" si="38"/>
        <v>828542</v>
      </c>
      <c r="AF30" s="46"/>
      <c r="AG30" s="48"/>
      <c r="AH30" s="46"/>
    </row>
    <row r="31" spans="1:34" s="115" customFormat="1" ht="27" customHeight="1" x14ac:dyDescent="0.3">
      <c r="A31" s="158">
        <v>1170</v>
      </c>
      <c r="B31" s="160" t="s">
        <v>27</v>
      </c>
      <c r="C31" s="149">
        <f t="shared" si="34"/>
        <v>0</v>
      </c>
      <c r="D31" s="161"/>
      <c r="E31" s="154"/>
      <c r="F31" s="154"/>
      <c r="G31" s="154"/>
      <c r="H31" s="154"/>
      <c r="I31" s="154"/>
      <c r="J31" s="149">
        <f t="shared" si="35"/>
        <v>0</v>
      </c>
      <c r="K31" s="162"/>
      <c r="L31" s="154"/>
      <c r="M31" s="156"/>
      <c r="N31" s="154"/>
      <c r="O31" s="156"/>
      <c r="P31" s="154"/>
      <c r="Q31" s="149">
        <f t="shared" si="36"/>
        <v>0</v>
      </c>
      <c r="R31" s="161"/>
      <c r="S31" s="161"/>
      <c r="T31" s="161"/>
      <c r="U31" s="161"/>
      <c r="V31" s="161"/>
      <c r="W31" s="154"/>
      <c r="X31" s="149">
        <f t="shared" si="37"/>
        <v>0</v>
      </c>
      <c r="Y31" s="161"/>
      <c r="Z31" s="161"/>
      <c r="AA31" s="161"/>
      <c r="AB31" s="161"/>
      <c r="AC31" s="161"/>
      <c r="AD31" s="154"/>
      <c r="AE31" s="149">
        <f t="shared" si="38"/>
        <v>0</v>
      </c>
      <c r="AF31" s="46"/>
      <c r="AG31" s="48"/>
      <c r="AH31" s="46"/>
    </row>
    <row r="32" spans="1:34" s="116" customFormat="1" ht="41.25" customHeight="1" x14ac:dyDescent="0.3">
      <c r="A32" s="163">
        <v>1200</v>
      </c>
      <c r="B32" s="164" t="s">
        <v>127</v>
      </c>
      <c r="C32" s="220">
        <f>C33+C34</f>
        <v>375700.1434</v>
      </c>
      <c r="D32" s="220">
        <f t="shared" ref="D32:I32" si="39">D33+D34</f>
        <v>136322.08539999998</v>
      </c>
      <c r="E32" s="220">
        <f t="shared" si="39"/>
        <v>0</v>
      </c>
      <c r="F32" s="220">
        <f t="shared" si="39"/>
        <v>111924.819</v>
      </c>
      <c r="G32" s="220">
        <f t="shared" si="39"/>
        <v>0</v>
      </c>
      <c r="H32" s="220">
        <f t="shared" si="39"/>
        <v>127453.239</v>
      </c>
      <c r="I32" s="220">
        <f t="shared" si="39"/>
        <v>0</v>
      </c>
      <c r="J32" s="220">
        <f>J33+J34</f>
        <v>369316.359513</v>
      </c>
      <c r="K32" s="220">
        <f t="shared" ref="K32:P32" si="40">K33+K34</f>
        <v>123811.039</v>
      </c>
      <c r="L32" s="220">
        <f t="shared" si="40"/>
        <v>0</v>
      </c>
      <c r="M32" s="220">
        <f t="shared" si="40"/>
        <v>110737.186068</v>
      </c>
      <c r="N32" s="220">
        <f t="shared" si="40"/>
        <v>0</v>
      </c>
      <c r="O32" s="220">
        <f t="shared" si="40"/>
        <v>134768.134445</v>
      </c>
      <c r="P32" s="220">
        <f t="shared" si="40"/>
        <v>0</v>
      </c>
      <c r="Q32" s="220">
        <f>Q33+Q34</f>
        <v>397239.42700000003</v>
      </c>
      <c r="R32" s="220">
        <f t="shared" ref="R32:W32" si="41">R33+R34</f>
        <v>138813.31900000002</v>
      </c>
      <c r="S32" s="220">
        <f t="shared" si="41"/>
        <v>0</v>
      </c>
      <c r="T32" s="220">
        <f t="shared" si="41"/>
        <v>118357.249</v>
      </c>
      <c r="U32" s="220">
        <f t="shared" si="41"/>
        <v>0</v>
      </c>
      <c r="V32" s="220">
        <f t="shared" si="41"/>
        <v>140068.859</v>
      </c>
      <c r="W32" s="220">
        <f t="shared" si="41"/>
        <v>0</v>
      </c>
      <c r="X32" s="220">
        <f>X33+X34</f>
        <v>355870.30099999998</v>
      </c>
      <c r="Y32" s="220">
        <f t="shared" ref="Y32:AD32" si="42">Y33+Y34</f>
        <v>120090.269</v>
      </c>
      <c r="Z32" s="220">
        <f t="shared" si="42"/>
        <v>0</v>
      </c>
      <c r="AA32" s="220">
        <f>AA33+AA34</f>
        <v>119173.943</v>
      </c>
      <c r="AB32" s="220">
        <f t="shared" si="42"/>
        <v>0</v>
      </c>
      <c r="AC32" s="220">
        <f t="shared" si="42"/>
        <v>116606.08900000001</v>
      </c>
      <c r="AD32" s="220">
        <f t="shared" si="42"/>
        <v>0</v>
      </c>
      <c r="AE32" s="227">
        <f t="shared" si="38"/>
        <v>1498126.2309130002</v>
      </c>
      <c r="AF32" s="114"/>
      <c r="AG32" s="113"/>
      <c r="AH32" s="114"/>
    </row>
    <row r="33" spans="1:34" s="6" customFormat="1" x14ac:dyDescent="0.3">
      <c r="A33" s="165">
        <v>1210</v>
      </c>
      <c r="B33" s="148" t="s">
        <v>28</v>
      </c>
      <c r="C33" s="221">
        <f>D33+F33+H33</f>
        <v>330761.52340000001</v>
      </c>
      <c r="D33" s="221">
        <f>D21*0.2359+D22*0.2359</f>
        <v>108822.0854</v>
      </c>
      <c r="E33" s="222"/>
      <c r="F33" s="222">
        <f>F21*0.2359+F22*0.2359</f>
        <v>108374.819</v>
      </c>
      <c r="G33" s="222"/>
      <c r="H33" s="222">
        <f>H21*0.2359+H22*0.2359</f>
        <v>113564.61900000001</v>
      </c>
      <c r="I33" s="222"/>
      <c r="J33" s="221">
        <f>K33+M33+O33</f>
        <v>344855.14951299998</v>
      </c>
      <c r="K33" s="221">
        <f>K21*0.2359+K22*0.2359</f>
        <v>105449.659</v>
      </c>
      <c r="L33" s="222"/>
      <c r="M33" s="222">
        <f>M21*0.2359+M22*0.2359</f>
        <v>109157.186068</v>
      </c>
      <c r="N33" s="222"/>
      <c r="O33" s="222">
        <f>O21*0.2359+O22*0.2359</f>
        <v>130248.304445</v>
      </c>
      <c r="P33" s="222"/>
      <c r="Q33" s="221">
        <f>R33+T33+V33</f>
        <v>336565.60700000002</v>
      </c>
      <c r="R33" s="221">
        <f>R21*0.2359+R22*0.2359</f>
        <v>111913.319</v>
      </c>
      <c r="S33" s="221"/>
      <c r="T33" s="221">
        <f>T21*0.2359+T22*0.2359</f>
        <v>112856.91899999999</v>
      </c>
      <c r="U33" s="221"/>
      <c r="V33" s="221">
        <f>V21*0.2359+V22*0.2359</f>
        <v>111795.36900000001</v>
      </c>
      <c r="W33" s="222"/>
      <c r="X33" s="221">
        <f>Y33+AA33+AC33</f>
        <v>335942.83100000001</v>
      </c>
      <c r="Y33" s="221">
        <f>Y21*0.2359+Y22*0.2359</f>
        <v>114390.269</v>
      </c>
      <c r="Z33" s="221"/>
      <c r="AA33" s="221">
        <f>AA21*0.2359+AA22*0.2359</f>
        <v>110346.943</v>
      </c>
      <c r="AB33" s="221"/>
      <c r="AC33" s="221">
        <f>AC21*0.2359+AC22*0.2359</f>
        <v>111205.61900000001</v>
      </c>
      <c r="AD33" s="222"/>
      <c r="AE33" s="226">
        <f t="shared" si="38"/>
        <v>1348125.1109130001</v>
      </c>
      <c r="AF33" s="39"/>
      <c r="AG33" s="44"/>
      <c r="AH33" s="39"/>
    </row>
    <row r="34" spans="1:34" s="54" customFormat="1" x14ac:dyDescent="0.3">
      <c r="A34" s="165">
        <v>1220</v>
      </c>
      <c r="B34" s="148" t="s">
        <v>128</v>
      </c>
      <c r="C34" s="223">
        <f>SUM(C35:C37)</f>
        <v>44938.619999999995</v>
      </c>
      <c r="D34" s="223">
        <f t="shared" ref="D34:I34" si="43">SUM(D35:D37)</f>
        <v>27500</v>
      </c>
      <c r="E34" s="223">
        <f t="shared" si="43"/>
        <v>0</v>
      </c>
      <c r="F34" s="223">
        <f t="shared" si="43"/>
        <v>3550</v>
      </c>
      <c r="G34" s="223">
        <f t="shared" si="43"/>
        <v>0</v>
      </c>
      <c r="H34" s="223">
        <f t="shared" si="43"/>
        <v>13888.619999999999</v>
      </c>
      <c r="I34" s="223">
        <f t="shared" si="43"/>
        <v>0</v>
      </c>
      <c r="J34" s="223">
        <f>SUM(J35:J37)</f>
        <v>24461.21</v>
      </c>
      <c r="K34" s="223">
        <f t="shared" ref="K34:P34" si="44">SUM(K35:K37)</f>
        <v>18361.38</v>
      </c>
      <c r="L34" s="223">
        <f t="shared" si="44"/>
        <v>0</v>
      </c>
      <c r="M34" s="223">
        <f t="shared" si="44"/>
        <v>1580</v>
      </c>
      <c r="N34" s="223">
        <f t="shared" si="44"/>
        <v>0</v>
      </c>
      <c r="O34" s="223">
        <f t="shared" si="44"/>
        <v>4519.83</v>
      </c>
      <c r="P34" s="223">
        <f t="shared" si="44"/>
        <v>0</v>
      </c>
      <c r="Q34" s="223">
        <f>SUM(Q35:Q37)</f>
        <v>60673.82</v>
      </c>
      <c r="R34" s="223">
        <f t="shared" ref="R34:W34" si="45">SUM(R35:R37)</f>
        <v>26900</v>
      </c>
      <c r="S34" s="223">
        <f t="shared" si="45"/>
        <v>0</v>
      </c>
      <c r="T34" s="223">
        <f t="shared" si="45"/>
        <v>5500.33</v>
      </c>
      <c r="U34" s="223">
        <f t="shared" si="45"/>
        <v>0</v>
      </c>
      <c r="V34" s="223">
        <f t="shared" si="45"/>
        <v>28273.49</v>
      </c>
      <c r="W34" s="223">
        <f t="shared" si="45"/>
        <v>0</v>
      </c>
      <c r="X34" s="223">
        <f>SUM(X35:X37)</f>
        <v>19927.47</v>
      </c>
      <c r="Y34" s="223">
        <f t="shared" ref="Y34:AD34" si="46">SUM(Y35:Y37)</f>
        <v>5700</v>
      </c>
      <c r="Z34" s="223">
        <f t="shared" si="46"/>
        <v>0</v>
      </c>
      <c r="AA34" s="223">
        <f t="shared" si="46"/>
        <v>8827</v>
      </c>
      <c r="AB34" s="223">
        <f t="shared" si="46"/>
        <v>0</v>
      </c>
      <c r="AC34" s="223">
        <f t="shared" si="46"/>
        <v>5400.47</v>
      </c>
      <c r="AD34" s="223">
        <f t="shared" si="46"/>
        <v>0</v>
      </c>
      <c r="AE34" s="144">
        <f>SUM(AE35:AE37)</f>
        <v>150001.12</v>
      </c>
      <c r="AF34" s="39"/>
      <c r="AG34" s="44"/>
      <c r="AH34" s="39"/>
    </row>
    <row r="35" spans="1:34" s="54" customFormat="1" ht="57.75" customHeight="1" x14ac:dyDescent="0.3">
      <c r="A35" s="146">
        <v>1221</v>
      </c>
      <c r="B35" s="148" t="s">
        <v>129</v>
      </c>
      <c r="C35" s="224">
        <f>D35+F35+H35</f>
        <v>16000</v>
      </c>
      <c r="D35" s="224">
        <v>5000</v>
      </c>
      <c r="E35" s="222"/>
      <c r="F35" s="222">
        <v>3000</v>
      </c>
      <c r="G35" s="222"/>
      <c r="H35" s="222">
        <v>8000</v>
      </c>
      <c r="I35" s="222"/>
      <c r="J35" s="224">
        <f>K35+M35+O35</f>
        <v>6000</v>
      </c>
      <c r="K35" s="224">
        <v>1000</v>
      </c>
      <c r="L35" s="222"/>
      <c r="M35" s="222">
        <v>1000</v>
      </c>
      <c r="N35" s="222"/>
      <c r="O35" s="222">
        <v>4000</v>
      </c>
      <c r="P35" s="222"/>
      <c r="Q35" s="224">
        <f>R35+T35+V35</f>
        <v>16673</v>
      </c>
      <c r="R35" s="224">
        <v>5000</v>
      </c>
      <c r="S35" s="224"/>
      <c r="T35" s="224">
        <v>5000</v>
      </c>
      <c r="U35" s="224"/>
      <c r="V35" s="224">
        <v>6673</v>
      </c>
      <c r="W35" s="222"/>
      <c r="X35" s="224">
        <f>Y35+AA35+AC35</f>
        <v>18327</v>
      </c>
      <c r="Y35" s="224">
        <v>5000</v>
      </c>
      <c r="Z35" s="224"/>
      <c r="AA35" s="224">
        <v>8327</v>
      </c>
      <c r="AB35" s="224"/>
      <c r="AC35" s="224">
        <v>5000</v>
      </c>
      <c r="AD35" s="222"/>
      <c r="AE35" s="226">
        <f>C35+J35+Q35+X35</f>
        <v>57000</v>
      </c>
      <c r="AF35" s="39"/>
      <c r="AG35" s="45"/>
      <c r="AH35" s="39"/>
    </row>
    <row r="36" spans="1:34" s="54" customFormat="1" ht="27.6" x14ac:dyDescent="0.3">
      <c r="A36" s="146">
        <v>1227</v>
      </c>
      <c r="B36" s="148" t="s">
        <v>29</v>
      </c>
      <c r="C36" s="149">
        <f t="shared" ref="C36:C37" si="47">D36+F36+H36</f>
        <v>27938.62</v>
      </c>
      <c r="D36" s="149">
        <v>22200</v>
      </c>
      <c r="E36" s="132"/>
      <c r="F36" s="132">
        <v>200</v>
      </c>
      <c r="G36" s="132"/>
      <c r="H36" s="132">
        <v>5538.62</v>
      </c>
      <c r="I36" s="132"/>
      <c r="J36" s="150">
        <f t="shared" ref="J36:J37" si="48">K36+M36+O36</f>
        <v>17461.38</v>
      </c>
      <c r="K36" s="150">
        <v>17061.38</v>
      </c>
      <c r="L36" s="132"/>
      <c r="M36" s="133">
        <v>200</v>
      </c>
      <c r="N36" s="132"/>
      <c r="O36" s="133">
        <v>200</v>
      </c>
      <c r="P36" s="132"/>
      <c r="Q36" s="149">
        <f t="shared" ref="Q36:Q37" si="49">R36+T36+V36</f>
        <v>43000.14</v>
      </c>
      <c r="R36" s="149">
        <v>21500</v>
      </c>
      <c r="S36" s="149"/>
      <c r="T36" s="149">
        <v>200.14</v>
      </c>
      <c r="U36" s="149"/>
      <c r="V36" s="149">
        <v>21300</v>
      </c>
      <c r="W36" s="132"/>
      <c r="X36" s="149">
        <f t="shared" ref="X36:X37" si="50">Y36+AA36+AC36</f>
        <v>600.47</v>
      </c>
      <c r="Y36" s="149">
        <v>200</v>
      </c>
      <c r="Z36" s="149"/>
      <c r="AA36" s="149">
        <v>200</v>
      </c>
      <c r="AB36" s="149"/>
      <c r="AC36" s="149">
        <v>200.47</v>
      </c>
      <c r="AD36" s="132"/>
      <c r="AE36" s="226">
        <f t="shared" ref="AE36:AE37" si="51">C36+J36+Q36+X36</f>
        <v>89000.61</v>
      </c>
      <c r="AF36" s="39"/>
      <c r="AG36" s="45"/>
      <c r="AH36" s="39"/>
    </row>
    <row r="37" spans="1:34" s="115" customFormat="1" ht="40.5" customHeight="1" x14ac:dyDescent="0.3">
      <c r="A37" s="151">
        <v>1228</v>
      </c>
      <c r="B37" s="168" t="s">
        <v>130</v>
      </c>
      <c r="C37" s="149">
        <f t="shared" si="47"/>
        <v>1000</v>
      </c>
      <c r="D37" s="153">
        <v>300</v>
      </c>
      <c r="E37" s="154"/>
      <c r="F37" s="154">
        <v>350</v>
      </c>
      <c r="G37" s="154"/>
      <c r="H37" s="154">
        <v>350</v>
      </c>
      <c r="I37" s="154"/>
      <c r="J37" s="150">
        <f t="shared" si="48"/>
        <v>999.82999999999993</v>
      </c>
      <c r="K37" s="155">
        <v>300</v>
      </c>
      <c r="L37" s="154"/>
      <c r="M37" s="156">
        <v>380</v>
      </c>
      <c r="N37" s="154"/>
      <c r="O37" s="154">
        <v>319.83</v>
      </c>
      <c r="P37" s="154"/>
      <c r="Q37" s="149">
        <f t="shared" si="49"/>
        <v>1000.6800000000001</v>
      </c>
      <c r="R37" s="153">
        <v>400</v>
      </c>
      <c r="S37" s="153"/>
      <c r="T37" s="153">
        <v>300.19</v>
      </c>
      <c r="U37" s="153"/>
      <c r="V37" s="153">
        <v>300.49</v>
      </c>
      <c r="W37" s="154"/>
      <c r="X37" s="149">
        <f t="shared" si="50"/>
        <v>1000</v>
      </c>
      <c r="Y37" s="153">
        <v>500</v>
      </c>
      <c r="Z37" s="153"/>
      <c r="AA37" s="153">
        <v>300</v>
      </c>
      <c r="AB37" s="153"/>
      <c r="AC37" s="153">
        <v>200</v>
      </c>
      <c r="AD37" s="154"/>
      <c r="AE37" s="226">
        <f t="shared" si="51"/>
        <v>4000.51</v>
      </c>
      <c r="AF37" s="46"/>
      <c r="AG37" s="47"/>
      <c r="AH37" s="46"/>
    </row>
    <row r="38" spans="1:34" s="54" customFormat="1" x14ac:dyDescent="0.3">
      <c r="A38" s="169">
        <v>2000</v>
      </c>
      <c r="B38" s="170" t="s">
        <v>30</v>
      </c>
      <c r="C38" s="50">
        <f>C39+C46+C81+C96+C98</f>
        <v>1007581.85</v>
      </c>
      <c r="D38" s="50">
        <f t="shared" ref="D38:I38" si="52">D39+D46+D81+D96+D98</f>
        <v>344699.91</v>
      </c>
      <c r="E38" s="50">
        <f t="shared" si="52"/>
        <v>0</v>
      </c>
      <c r="F38" s="50">
        <f t="shared" si="52"/>
        <v>366342.18</v>
      </c>
      <c r="G38" s="50">
        <f t="shared" si="52"/>
        <v>0</v>
      </c>
      <c r="H38" s="50">
        <f t="shared" si="52"/>
        <v>296539.76</v>
      </c>
      <c r="I38" s="50">
        <f t="shared" si="52"/>
        <v>0</v>
      </c>
      <c r="J38" s="50">
        <f>J39+J46+J81+J96+J98</f>
        <v>1110699.57</v>
      </c>
      <c r="K38" s="50">
        <f t="shared" ref="K38:P38" si="53">K39+K46+K81+K96+K98</f>
        <v>397660.96</v>
      </c>
      <c r="L38" s="50">
        <f t="shared" si="53"/>
        <v>0</v>
      </c>
      <c r="M38" s="50">
        <f t="shared" si="53"/>
        <v>387658.29</v>
      </c>
      <c r="N38" s="50">
        <f t="shared" si="53"/>
        <v>0</v>
      </c>
      <c r="O38" s="50">
        <f t="shared" si="53"/>
        <v>325380.32</v>
      </c>
      <c r="P38" s="50">
        <f t="shared" si="53"/>
        <v>0</v>
      </c>
      <c r="Q38" s="171">
        <f>Q39+Q46+Q81+Q96+Q98</f>
        <v>1076047.5699999998</v>
      </c>
      <c r="R38" s="171">
        <f t="shared" ref="R38:W38" si="54">R39+R46+R81+R96+R98</f>
        <v>350058.68</v>
      </c>
      <c r="S38" s="171">
        <f t="shared" si="54"/>
        <v>0</v>
      </c>
      <c r="T38" s="171">
        <f t="shared" si="54"/>
        <v>366515.75</v>
      </c>
      <c r="U38" s="171">
        <f t="shared" si="54"/>
        <v>0</v>
      </c>
      <c r="V38" s="171">
        <f t="shared" si="54"/>
        <v>359473.14</v>
      </c>
      <c r="W38" s="171">
        <f t="shared" si="54"/>
        <v>0</v>
      </c>
      <c r="X38" s="50">
        <f>X39+X46+X81+X96+X98</f>
        <v>1093161.71</v>
      </c>
      <c r="Y38" s="50">
        <f t="shared" ref="Y38:AD38" si="55">Y39+Y46+Y81+Y96+Y98</f>
        <v>339023.73</v>
      </c>
      <c r="Z38" s="50">
        <f t="shared" si="55"/>
        <v>0</v>
      </c>
      <c r="AA38" s="50">
        <f t="shared" si="55"/>
        <v>383339.06</v>
      </c>
      <c r="AB38" s="50">
        <f t="shared" si="55"/>
        <v>0</v>
      </c>
      <c r="AC38" s="50">
        <f t="shared" si="55"/>
        <v>370798.92000000004</v>
      </c>
      <c r="AD38" s="50">
        <f t="shared" si="55"/>
        <v>0</v>
      </c>
      <c r="AE38" s="50">
        <f>AE39+AE46+AE81+AE96+AE98</f>
        <v>4287490.7</v>
      </c>
      <c r="AF38" s="42"/>
      <c r="AG38" s="50"/>
      <c r="AH38" s="42"/>
    </row>
    <row r="39" spans="1:34" s="54" customFormat="1" x14ac:dyDescent="0.3">
      <c r="A39" s="172">
        <v>2100</v>
      </c>
      <c r="B39" s="148" t="s">
        <v>131</v>
      </c>
      <c r="C39" s="141">
        <f>C40+C43</f>
        <v>11581</v>
      </c>
      <c r="D39" s="141">
        <f t="shared" ref="D39:I39" si="56">D40+D43</f>
        <v>3369</v>
      </c>
      <c r="E39" s="141">
        <f t="shared" si="56"/>
        <v>0</v>
      </c>
      <c r="F39" s="141">
        <f t="shared" si="56"/>
        <v>4355</v>
      </c>
      <c r="G39" s="141">
        <f t="shared" si="56"/>
        <v>0</v>
      </c>
      <c r="H39" s="141">
        <f t="shared" si="56"/>
        <v>3857</v>
      </c>
      <c r="I39" s="141">
        <f t="shared" si="56"/>
        <v>0</v>
      </c>
      <c r="J39" s="141">
        <f>J40+J43</f>
        <v>17709</v>
      </c>
      <c r="K39" s="141">
        <f t="shared" ref="K39:P39" si="57">K40+K43</f>
        <v>5669</v>
      </c>
      <c r="L39" s="141">
        <f t="shared" si="57"/>
        <v>0</v>
      </c>
      <c r="M39" s="141">
        <f t="shared" si="57"/>
        <v>6520</v>
      </c>
      <c r="N39" s="141">
        <f t="shared" si="57"/>
        <v>0</v>
      </c>
      <c r="O39" s="141">
        <f t="shared" si="57"/>
        <v>5520</v>
      </c>
      <c r="P39" s="141">
        <f t="shared" si="57"/>
        <v>0</v>
      </c>
      <c r="Q39" s="30">
        <f>Q40+Q43</f>
        <v>17655</v>
      </c>
      <c r="R39" s="30">
        <f t="shared" ref="R39:W39" si="58">R40+R43</f>
        <v>5155</v>
      </c>
      <c r="S39" s="30">
        <f t="shared" si="58"/>
        <v>0</v>
      </c>
      <c r="T39" s="30">
        <f t="shared" si="58"/>
        <v>6150</v>
      </c>
      <c r="U39" s="30">
        <f t="shared" si="58"/>
        <v>0</v>
      </c>
      <c r="V39" s="30">
        <f t="shared" si="58"/>
        <v>6350</v>
      </c>
      <c r="W39" s="30">
        <f t="shared" si="58"/>
        <v>0</v>
      </c>
      <c r="X39" s="141">
        <f>X40+X43</f>
        <v>18042</v>
      </c>
      <c r="Y39" s="141">
        <f t="shared" ref="Y39:AD39" si="59">Y40+Y43</f>
        <v>6800</v>
      </c>
      <c r="Z39" s="141">
        <f t="shared" si="59"/>
        <v>0</v>
      </c>
      <c r="AA39" s="141">
        <f t="shared" si="59"/>
        <v>6800</v>
      </c>
      <c r="AB39" s="141">
        <f t="shared" si="59"/>
        <v>0</v>
      </c>
      <c r="AC39" s="141">
        <f t="shared" si="59"/>
        <v>4442</v>
      </c>
      <c r="AD39" s="141">
        <f t="shared" si="59"/>
        <v>0</v>
      </c>
      <c r="AE39" s="141">
        <f>AE40+AE43</f>
        <v>64987</v>
      </c>
      <c r="AF39" s="37"/>
      <c r="AG39" s="43"/>
      <c r="AH39" s="37"/>
    </row>
    <row r="40" spans="1:34" s="54" customFormat="1" ht="12.75" customHeight="1" x14ac:dyDescent="0.3">
      <c r="A40" s="165">
        <v>2110</v>
      </c>
      <c r="B40" s="148" t="s">
        <v>132</v>
      </c>
      <c r="C40" s="144">
        <f>SUM(C41:C42)</f>
        <v>3376</v>
      </c>
      <c r="D40" s="144">
        <f t="shared" ref="D40:I40" si="60">SUM(D41:D42)</f>
        <v>669</v>
      </c>
      <c r="E40" s="144">
        <f t="shared" si="60"/>
        <v>0</v>
      </c>
      <c r="F40" s="144">
        <f t="shared" si="60"/>
        <v>1350</v>
      </c>
      <c r="G40" s="144">
        <f t="shared" si="60"/>
        <v>0</v>
      </c>
      <c r="H40" s="144">
        <f t="shared" si="60"/>
        <v>1357</v>
      </c>
      <c r="I40" s="144">
        <f t="shared" si="60"/>
        <v>0</v>
      </c>
      <c r="J40" s="144">
        <f>SUM(J41:J42)</f>
        <v>3375</v>
      </c>
      <c r="K40" s="144">
        <f t="shared" ref="K40:P40" si="61">SUM(K41:K42)</f>
        <v>1122</v>
      </c>
      <c r="L40" s="144">
        <f t="shared" si="61"/>
        <v>0</v>
      </c>
      <c r="M40" s="144">
        <f t="shared" si="61"/>
        <v>1127</v>
      </c>
      <c r="N40" s="144">
        <f t="shared" si="61"/>
        <v>0</v>
      </c>
      <c r="O40" s="144">
        <f t="shared" si="61"/>
        <v>1126</v>
      </c>
      <c r="P40" s="144">
        <f t="shared" si="61"/>
        <v>0</v>
      </c>
      <c r="Q40" s="144">
        <f>SUM(Q41:Q42)</f>
        <v>4350</v>
      </c>
      <c r="R40" s="144">
        <f t="shared" ref="R40:W40" si="62">SUM(R41:R42)</f>
        <v>1450</v>
      </c>
      <c r="S40" s="144">
        <f t="shared" si="62"/>
        <v>0</v>
      </c>
      <c r="T40" s="144">
        <f t="shared" si="62"/>
        <v>1450</v>
      </c>
      <c r="U40" s="144">
        <f t="shared" si="62"/>
        <v>0</v>
      </c>
      <c r="V40" s="144">
        <f t="shared" si="62"/>
        <v>1450</v>
      </c>
      <c r="W40" s="144">
        <f t="shared" si="62"/>
        <v>0</v>
      </c>
      <c r="X40" s="144">
        <f>SUM(X41:X42)</f>
        <v>3862</v>
      </c>
      <c r="Y40" s="144">
        <f t="shared" ref="Y40:AD40" si="63">SUM(Y41:Y42)</f>
        <v>1600</v>
      </c>
      <c r="Z40" s="144">
        <f t="shared" si="63"/>
        <v>0</v>
      </c>
      <c r="AA40" s="144">
        <f t="shared" si="63"/>
        <v>1600</v>
      </c>
      <c r="AB40" s="144">
        <f t="shared" si="63"/>
        <v>0</v>
      </c>
      <c r="AC40" s="144">
        <f t="shared" si="63"/>
        <v>662</v>
      </c>
      <c r="AD40" s="144">
        <f t="shared" si="63"/>
        <v>0</v>
      </c>
      <c r="AE40" s="144">
        <f>SUM(AE41:AE42)</f>
        <v>14963</v>
      </c>
      <c r="AF40" s="39"/>
      <c r="AG40" s="44"/>
      <c r="AH40" s="39"/>
    </row>
    <row r="41" spans="1:34" s="54" customFormat="1" ht="12.75" customHeight="1" x14ac:dyDescent="0.3">
      <c r="A41" s="146">
        <v>2111</v>
      </c>
      <c r="B41" s="148" t="s">
        <v>31</v>
      </c>
      <c r="C41" s="149">
        <f>D41+F41+H41</f>
        <v>950</v>
      </c>
      <c r="D41" s="149">
        <v>250</v>
      </c>
      <c r="E41" s="132"/>
      <c r="F41" s="132">
        <v>350</v>
      </c>
      <c r="G41" s="132"/>
      <c r="H41" s="132">
        <v>350</v>
      </c>
      <c r="I41" s="132"/>
      <c r="J41" s="149">
        <f>K41+M41+O41</f>
        <v>950</v>
      </c>
      <c r="K41" s="149">
        <v>317</v>
      </c>
      <c r="L41" s="132"/>
      <c r="M41" s="132">
        <v>317</v>
      </c>
      <c r="N41" s="132"/>
      <c r="O41" s="132">
        <v>316</v>
      </c>
      <c r="P41" s="132"/>
      <c r="Q41" s="149">
        <f>R41+T41+V41</f>
        <v>1800</v>
      </c>
      <c r="R41" s="149">
        <v>600</v>
      </c>
      <c r="S41" s="149"/>
      <c r="T41" s="149">
        <v>600</v>
      </c>
      <c r="U41" s="149"/>
      <c r="V41" s="149">
        <v>600</v>
      </c>
      <c r="W41" s="132"/>
      <c r="X41" s="149">
        <f>Y41+AA41+AC41</f>
        <v>1450</v>
      </c>
      <c r="Y41" s="149">
        <v>600</v>
      </c>
      <c r="Z41" s="149"/>
      <c r="AA41" s="149">
        <v>600</v>
      </c>
      <c r="AB41" s="149"/>
      <c r="AC41" s="149">
        <v>250</v>
      </c>
      <c r="AD41" s="132"/>
      <c r="AE41" s="226">
        <f>C41+J41+Q41+X41</f>
        <v>5150</v>
      </c>
      <c r="AF41" s="39"/>
      <c r="AG41" s="45"/>
      <c r="AH41" s="39"/>
    </row>
    <row r="42" spans="1:34" s="54" customFormat="1" ht="12.75" customHeight="1" x14ac:dyDescent="0.3">
      <c r="A42" s="146">
        <v>2112</v>
      </c>
      <c r="B42" s="148" t="s">
        <v>133</v>
      </c>
      <c r="C42" s="149">
        <f>D42+F42+H42</f>
        <v>2426</v>
      </c>
      <c r="D42" s="149">
        <v>419</v>
      </c>
      <c r="E42" s="132"/>
      <c r="F42" s="132">
        <v>1000</v>
      </c>
      <c r="G42" s="132"/>
      <c r="H42" s="132">
        <v>1007</v>
      </c>
      <c r="I42" s="132"/>
      <c r="J42" s="149">
        <f>K42+M42+O42</f>
        <v>2425</v>
      </c>
      <c r="K42" s="149">
        <v>805</v>
      </c>
      <c r="L42" s="132"/>
      <c r="M42" s="132">
        <v>810</v>
      </c>
      <c r="N42" s="132"/>
      <c r="O42" s="132">
        <v>810</v>
      </c>
      <c r="P42" s="132"/>
      <c r="Q42" s="149">
        <f>R42+T42+V42</f>
        <v>2550</v>
      </c>
      <c r="R42" s="149">
        <v>850</v>
      </c>
      <c r="S42" s="149"/>
      <c r="T42" s="149">
        <v>850</v>
      </c>
      <c r="U42" s="149"/>
      <c r="V42" s="149">
        <v>850</v>
      </c>
      <c r="W42" s="132"/>
      <c r="X42" s="149">
        <f>Y42+AA42+AC42</f>
        <v>2412</v>
      </c>
      <c r="Y42" s="149">
        <v>1000</v>
      </c>
      <c r="Z42" s="149"/>
      <c r="AA42" s="149">
        <v>1000</v>
      </c>
      <c r="AB42" s="149"/>
      <c r="AC42" s="149">
        <v>412</v>
      </c>
      <c r="AD42" s="132"/>
      <c r="AE42" s="226">
        <f>C42+J42+Q42+X42</f>
        <v>9813</v>
      </c>
      <c r="AF42" s="39"/>
      <c r="AG42" s="45"/>
      <c r="AH42" s="39"/>
    </row>
    <row r="43" spans="1:34" s="54" customFormat="1" ht="12.75" customHeight="1" x14ac:dyDescent="0.3">
      <c r="A43" s="165">
        <v>2120</v>
      </c>
      <c r="B43" s="148" t="s">
        <v>134</v>
      </c>
      <c r="C43" s="144">
        <f>SUM(C44:C45)</f>
        <v>8205</v>
      </c>
      <c r="D43" s="144">
        <f t="shared" ref="D43:I43" si="64">SUM(D44:D45)</f>
        <v>2700</v>
      </c>
      <c r="E43" s="144">
        <f t="shared" si="64"/>
        <v>0</v>
      </c>
      <c r="F43" s="144">
        <f t="shared" si="64"/>
        <v>3005</v>
      </c>
      <c r="G43" s="144">
        <f t="shared" si="64"/>
        <v>0</v>
      </c>
      <c r="H43" s="144">
        <f t="shared" si="64"/>
        <v>2500</v>
      </c>
      <c r="I43" s="144">
        <f t="shared" si="64"/>
        <v>0</v>
      </c>
      <c r="J43" s="144">
        <f>SUM(J44:J45)</f>
        <v>14334</v>
      </c>
      <c r="K43" s="144">
        <f t="shared" ref="K43:P43" si="65">SUM(K44:K45)</f>
        <v>4547</v>
      </c>
      <c r="L43" s="144">
        <f t="shared" si="65"/>
        <v>0</v>
      </c>
      <c r="M43" s="144">
        <f t="shared" si="65"/>
        <v>5393</v>
      </c>
      <c r="N43" s="144">
        <f t="shared" si="65"/>
        <v>0</v>
      </c>
      <c r="O43" s="144">
        <f t="shared" si="65"/>
        <v>4394</v>
      </c>
      <c r="P43" s="144">
        <f t="shared" si="65"/>
        <v>0</v>
      </c>
      <c r="Q43" s="144">
        <f>SUM(Q44:Q45)</f>
        <v>13305</v>
      </c>
      <c r="R43" s="144">
        <f t="shared" ref="R43:W43" si="66">SUM(R44:R45)</f>
        <v>3705</v>
      </c>
      <c r="S43" s="144">
        <f t="shared" si="66"/>
        <v>0</v>
      </c>
      <c r="T43" s="144">
        <f t="shared" si="66"/>
        <v>4700</v>
      </c>
      <c r="U43" s="144">
        <f t="shared" si="66"/>
        <v>0</v>
      </c>
      <c r="V43" s="144">
        <f t="shared" si="66"/>
        <v>4900</v>
      </c>
      <c r="W43" s="144">
        <f t="shared" si="66"/>
        <v>0</v>
      </c>
      <c r="X43" s="144">
        <f>SUM(X44:X45)</f>
        <v>14180</v>
      </c>
      <c r="Y43" s="144">
        <f t="shared" ref="Y43:AD43" si="67">SUM(Y44:Y45)</f>
        <v>5200</v>
      </c>
      <c r="Z43" s="144">
        <f t="shared" si="67"/>
        <v>0</v>
      </c>
      <c r="AA43" s="144">
        <f t="shared" si="67"/>
        <v>5200</v>
      </c>
      <c r="AB43" s="144">
        <f t="shared" si="67"/>
        <v>0</v>
      </c>
      <c r="AC43" s="144">
        <f t="shared" si="67"/>
        <v>3780</v>
      </c>
      <c r="AD43" s="144">
        <f t="shared" si="67"/>
        <v>0</v>
      </c>
      <c r="AE43" s="144">
        <f>SUM(AE44:AE45)</f>
        <v>50024</v>
      </c>
      <c r="AF43" s="39"/>
      <c r="AG43" s="44"/>
      <c r="AH43" s="39"/>
    </row>
    <row r="44" spans="1:34" s="6" customFormat="1" ht="12.75" customHeight="1" x14ac:dyDescent="0.3">
      <c r="A44" s="146">
        <v>2121</v>
      </c>
      <c r="B44" s="148" t="s">
        <v>31</v>
      </c>
      <c r="C44" s="149">
        <f>D44+F44+H44</f>
        <v>3200</v>
      </c>
      <c r="D44" s="149">
        <v>1200</v>
      </c>
      <c r="E44" s="132"/>
      <c r="F44" s="132">
        <v>1000</v>
      </c>
      <c r="G44" s="132"/>
      <c r="H44" s="132">
        <v>1000</v>
      </c>
      <c r="I44" s="132"/>
      <c r="J44" s="149">
        <f>K44+M44+O44</f>
        <v>6675</v>
      </c>
      <c r="K44" s="149">
        <v>2225</v>
      </c>
      <c r="L44" s="132"/>
      <c r="M44" s="132">
        <v>2225</v>
      </c>
      <c r="N44" s="132"/>
      <c r="O44" s="132">
        <v>2225</v>
      </c>
      <c r="P44" s="132"/>
      <c r="Q44" s="149">
        <f>R44+T44+V44</f>
        <v>4800</v>
      </c>
      <c r="R44" s="149">
        <v>1500</v>
      </c>
      <c r="S44" s="149"/>
      <c r="T44" s="149">
        <v>1700</v>
      </c>
      <c r="U44" s="149"/>
      <c r="V44" s="149">
        <v>1600</v>
      </c>
      <c r="W44" s="132"/>
      <c r="X44" s="149">
        <f>Y44+AA44+AC44</f>
        <v>4675</v>
      </c>
      <c r="Y44" s="149">
        <v>1700</v>
      </c>
      <c r="Z44" s="149"/>
      <c r="AA44" s="149">
        <v>1700</v>
      </c>
      <c r="AB44" s="149"/>
      <c r="AC44" s="149">
        <v>1275</v>
      </c>
      <c r="AD44" s="132"/>
      <c r="AE44" s="226">
        <f>C44+J44+Q44+X44</f>
        <v>19350</v>
      </c>
      <c r="AF44" s="39"/>
      <c r="AG44" s="45"/>
      <c r="AH44" s="39"/>
    </row>
    <row r="45" spans="1:34" s="54" customFormat="1" ht="27" customHeight="1" x14ac:dyDescent="0.3">
      <c r="A45" s="146">
        <v>2122</v>
      </c>
      <c r="B45" s="148" t="s">
        <v>133</v>
      </c>
      <c r="C45" s="149">
        <f>D45+F45+H45</f>
        <v>5005</v>
      </c>
      <c r="D45" s="149">
        <v>1500</v>
      </c>
      <c r="E45" s="132"/>
      <c r="F45" s="132">
        <v>2005</v>
      </c>
      <c r="G45" s="132"/>
      <c r="H45" s="132">
        <v>1500</v>
      </c>
      <c r="I45" s="132"/>
      <c r="J45" s="149">
        <f>K45+M45+O45</f>
        <v>7659</v>
      </c>
      <c r="K45" s="149">
        <v>2322</v>
      </c>
      <c r="L45" s="132"/>
      <c r="M45" s="132">
        <v>3168</v>
      </c>
      <c r="N45" s="132"/>
      <c r="O45" s="132">
        <v>2169</v>
      </c>
      <c r="P45" s="132"/>
      <c r="Q45" s="149">
        <f>R45+T45+V45</f>
        <v>8505</v>
      </c>
      <c r="R45" s="149">
        <v>2205</v>
      </c>
      <c r="S45" s="149"/>
      <c r="T45" s="149">
        <v>3000</v>
      </c>
      <c r="U45" s="149"/>
      <c r="V45" s="149">
        <v>3300</v>
      </c>
      <c r="W45" s="132"/>
      <c r="X45" s="149">
        <f>Y45+AA45+AC45</f>
        <v>9505</v>
      </c>
      <c r="Y45" s="149">
        <v>3500</v>
      </c>
      <c r="Z45" s="149"/>
      <c r="AA45" s="149">
        <v>3500</v>
      </c>
      <c r="AB45" s="149"/>
      <c r="AC45" s="149">
        <v>2505</v>
      </c>
      <c r="AD45" s="132"/>
      <c r="AE45" s="226">
        <f>C45+J45+Q45+X45</f>
        <v>30674</v>
      </c>
      <c r="AF45" s="39"/>
      <c r="AG45" s="45"/>
      <c r="AH45" s="39"/>
    </row>
    <row r="46" spans="1:34" s="54" customFormat="1" x14ac:dyDescent="0.3">
      <c r="A46" s="172">
        <v>2200</v>
      </c>
      <c r="B46" s="148" t="s">
        <v>32</v>
      </c>
      <c r="C46" s="141">
        <f>C47+C48+C54+C63+C70+C73+C79</f>
        <v>937424.85</v>
      </c>
      <c r="D46" s="141">
        <f t="shared" ref="D46:I46" si="68">D47+D48+D54+D63+D70+D73+D79</f>
        <v>321304.90999999997</v>
      </c>
      <c r="E46" s="141">
        <f t="shared" si="68"/>
        <v>0</v>
      </c>
      <c r="F46" s="141">
        <f t="shared" si="68"/>
        <v>332837.18</v>
      </c>
      <c r="G46" s="141">
        <f t="shared" si="68"/>
        <v>0</v>
      </c>
      <c r="H46" s="141">
        <f t="shared" si="68"/>
        <v>283282.76</v>
      </c>
      <c r="I46" s="141">
        <f t="shared" si="68"/>
        <v>0</v>
      </c>
      <c r="J46" s="141">
        <f>J47+J48+J54+J63+J70+J73+J79</f>
        <v>1038316.5700000001</v>
      </c>
      <c r="K46" s="141">
        <f t="shared" ref="K46:P46" si="69">K47+K48+K54+K63+K70+K73+K79</f>
        <v>374041.96</v>
      </c>
      <c r="L46" s="141">
        <f t="shared" si="69"/>
        <v>0</v>
      </c>
      <c r="M46" s="141">
        <f t="shared" si="69"/>
        <v>361714.29</v>
      </c>
      <c r="N46" s="141">
        <f t="shared" si="69"/>
        <v>0</v>
      </c>
      <c r="O46" s="141">
        <f t="shared" si="69"/>
        <v>302560.32</v>
      </c>
      <c r="P46" s="141">
        <f t="shared" si="69"/>
        <v>0</v>
      </c>
      <c r="Q46" s="141">
        <f>Q47+Q48+Q54+Q63+Q70+Q73+Q79</f>
        <v>1010042.57</v>
      </c>
      <c r="R46" s="141">
        <f t="shared" ref="R46:W46" si="70">R47+R48+R54+R63+R70+R73+R79</f>
        <v>328953.68</v>
      </c>
      <c r="S46" s="141">
        <f t="shared" si="70"/>
        <v>0</v>
      </c>
      <c r="T46" s="141">
        <f t="shared" si="70"/>
        <v>344565.75</v>
      </c>
      <c r="U46" s="141">
        <f t="shared" si="70"/>
        <v>0</v>
      </c>
      <c r="V46" s="141">
        <f t="shared" si="70"/>
        <v>336523.14</v>
      </c>
      <c r="W46" s="141">
        <f t="shared" si="70"/>
        <v>0</v>
      </c>
      <c r="X46" s="141">
        <f>X47+X48+X54+X63+X70+X73+X79</f>
        <v>1019569.71</v>
      </c>
      <c r="Y46" s="141">
        <f t="shared" ref="Y46:AD46" si="71">Y47+Y48+Y54+Y63+Y70+Y73+Y79</f>
        <v>316573.73</v>
      </c>
      <c r="Z46" s="141">
        <f t="shared" si="71"/>
        <v>0</v>
      </c>
      <c r="AA46" s="141">
        <f t="shared" si="71"/>
        <v>358420.06</v>
      </c>
      <c r="AB46" s="141">
        <f t="shared" si="71"/>
        <v>0</v>
      </c>
      <c r="AC46" s="141">
        <f t="shared" si="71"/>
        <v>344575.92000000004</v>
      </c>
      <c r="AD46" s="141">
        <f t="shared" si="71"/>
        <v>0</v>
      </c>
      <c r="AE46" s="141">
        <f>AE47+AE48+AE54+AE63+AE70+AE73+AE79</f>
        <v>4005353.7</v>
      </c>
      <c r="AF46" s="38"/>
      <c r="AG46" s="49"/>
      <c r="AH46" s="38"/>
    </row>
    <row r="47" spans="1:34" s="54" customFormat="1" ht="12.75" customHeight="1" x14ac:dyDescent="0.3">
      <c r="A47" s="165">
        <v>2210</v>
      </c>
      <c r="B47" s="157" t="s">
        <v>151</v>
      </c>
      <c r="C47" s="149">
        <f>D47+F47+H47</f>
        <v>587000</v>
      </c>
      <c r="D47" s="149">
        <v>200000</v>
      </c>
      <c r="E47" s="149"/>
      <c r="F47" s="149">
        <v>190000</v>
      </c>
      <c r="G47" s="149"/>
      <c r="H47" s="149">
        <v>197000</v>
      </c>
      <c r="I47" s="149"/>
      <c r="J47" s="149">
        <f>K47+M47+O47</f>
        <v>570000</v>
      </c>
      <c r="K47" s="149">
        <v>190000</v>
      </c>
      <c r="L47" s="149"/>
      <c r="M47" s="149">
        <v>190000</v>
      </c>
      <c r="N47" s="149"/>
      <c r="O47" s="149">
        <v>190000</v>
      </c>
      <c r="P47" s="149"/>
      <c r="Q47" s="149">
        <f>R47+T47+V47</f>
        <v>570000</v>
      </c>
      <c r="R47" s="149">
        <v>190000</v>
      </c>
      <c r="S47" s="149"/>
      <c r="T47" s="149">
        <v>190000</v>
      </c>
      <c r="U47" s="149"/>
      <c r="V47" s="149">
        <v>190000</v>
      </c>
      <c r="W47" s="149"/>
      <c r="X47" s="149">
        <f>Y47+AA47+AC47</f>
        <v>573000</v>
      </c>
      <c r="Y47" s="149">
        <v>190000</v>
      </c>
      <c r="Z47" s="149"/>
      <c r="AA47" s="149">
        <v>190000</v>
      </c>
      <c r="AB47" s="149"/>
      <c r="AC47" s="149">
        <v>193000</v>
      </c>
      <c r="AD47" s="149"/>
      <c r="AE47" s="177">
        <f>C47+J47+Q47+X47</f>
        <v>2300000</v>
      </c>
      <c r="AF47" s="39"/>
      <c r="AG47" s="44"/>
      <c r="AH47" s="39"/>
    </row>
    <row r="48" spans="1:34" s="6" customFormat="1" ht="12.75" customHeight="1" x14ac:dyDescent="0.3">
      <c r="A48" s="165">
        <v>2220</v>
      </c>
      <c r="B48" s="148" t="s">
        <v>33</v>
      </c>
      <c r="C48" s="144">
        <f>SUM(C49:C53)</f>
        <v>38300</v>
      </c>
      <c r="D48" s="144">
        <f t="shared" ref="D48:I48" si="72">SUM(D49:D53)</f>
        <v>13260</v>
      </c>
      <c r="E48" s="144">
        <f t="shared" si="72"/>
        <v>0</v>
      </c>
      <c r="F48" s="144">
        <f t="shared" si="72"/>
        <v>13260</v>
      </c>
      <c r="G48" s="144">
        <f t="shared" si="72"/>
        <v>0</v>
      </c>
      <c r="H48" s="144">
        <f t="shared" si="72"/>
        <v>11780</v>
      </c>
      <c r="I48" s="144">
        <f t="shared" si="72"/>
        <v>0</v>
      </c>
      <c r="J48" s="144">
        <f>SUM(J49:J53)</f>
        <v>24800</v>
      </c>
      <c r="K48" s="144">
        <f t="shared" ref="K48:P48" si="73">SUM(K49:K53)</f>
        <v>10260</v>
      </c>
      <c r="L48" s="144">
        <f t="shared" si="73"/>
        <v>0</v>
      </c>
      <c r="M48" s="144">
        <f t="shared" si="73"/>
        <v>8280</v>
      </c>
      <c r="N48" s="144">
        <f t="shared" si="73"/>
        <v>0</v>
      </c>
      <c r="O48" s="144">
        <f t="shared" si="73"/>
        <v>6260</v>
      </c>
      <c r="P48" s="144">
        <f t="shared" si="73"/>
        <v>0</v>
      </c>
      <c r="Q48" s="144">
        <f>SUM(Q49:Q53)</f>
        <v>19980</v>
      </c>
      <c r="R48" s="144">
        <f t="shared" ref="R48:W48" si="74">SUM(R49:R53)</f>
        <v>6260</v>
      </c>
      <c r="S48" s="144">
        <f t="shared" si="74"/>
        <v>0</v>
      </c>
      <c r="T48" s="144">
        <f t="shared" si="74"/>
        <v>6260</v>
      </c>
      <c r="U48" s="144">
        <f t="shared" si="74"/>
        <v>0</v>
      </c>
      <c r="V48" s="144">
        <f t="shared" si="74"/>
        <v>7460</v>
      </c>
      <c r="W48" s="144">
        <f t="shared" si="74"/>
        <v>0</v>
      </c>
      <c r="X48" s="144">
        <f>SUM(X49:X53)</f>
        <v>32800.400000000001</v>
      </c>
      <c r="Y48" s="144">
        <f t="shared" ref="Y48:AD48" si="75">SUM(Y49:Y53)</f>
        <v>9280</v>
      </c>
      <c r="Z48" s="144">
        <f t="shared" si="75"/>
        <v>0</v>
      </c>
      <c r="AA48" s="144">
        <f t="shared" si="75"/>
        <v>10260</v>
      </c>
      <c r="AB48" s="144">
        <f t="shared" si="75"/>
        <v>0</v>
      </c>
      <c r="AC48" s="144">
        <f t="shared" si="75"/>
        <v>13260.4</v>
      </c>
      <c r="AD48" s="144">
        <f t="shared" si="75"/>
        <v>0</v>
      </c>
      <c r="AE48" s="144">
        <f>SUM(AE49:AE53)</f>
        <v>115880.4</v>
      </c>
      <c r="AF48" s="39"/>
      <c r="AG48" s="44"/>
      <c r="AH48" s="39"/>
    </row>
    <row r="49" spans="1:34" s="54" customFormat="1" ht="28.5" customHeight="1" x14ac:dyDescent="0.3">
      <c r="A49" s="146">
        <v>2221</v>
      </c>
      <c r="B49" s="148" t="s">
        <v>135</v>
      </c>
      <c r="C49" s="132">
        <f>D49+F49+H49</f>
        <v>17000</v>
      </c>
      <c r="D49" s="132">
        <v>6000</v>
      </c>
      <c r="E49" s="132"/>
      <c r="F49" s="132">
        <v>6000</v>
      </c>
      <c r="G49" s="132"/>
      <c r="H49" s="132">
        <v>5000</v>
      </c>
      <c r="I49" s="132"/>
      <c r="J49" s="132">
        <f>K49+M49+O49</f>
        <v>6000</v>
      </c>
      <c r="K49" s="133">
        <v>4000</v>
      </c>
      <c r="L49" s="132"/>
      <c r="M49" s="133">
        <v>2000</v>
      </c>
      <c r="N49" s="132"/>
      <c r="O49" s="133"/>
      <c r="P49" s="132"/>
      <c r="Q49" s="132">
        <f>R49+T49+V49</f>
        <v>200</v>
      </c>
      <c r="R49" s="132"/>
      <c r="S49" s="132"/>
      <c r="T49" s="132"/>
      <c r="U49" s="132"/>
      <c r="V49" s="132">
        <v>200</v>
      </c>
      <c r="W49" s="132"/>
      <c r="X49" s="132">
        <f>Y49+AA49+AC49</f>
        <v>10500.4</v>
      </c>
      <c r="Y49" s="132">
        <v>2000</v>
      </c>
      <c r="Z49" s="132"/>
      <c r="AA49" s="132">
        <v>3000</v>
      </c>
      <c r="AB49" s="132"/>
      <c r="AC49" s="132">
        <v>5500.4</v>
      </c>
      <c r="AD49" s="132"/>
      <c r="AE49" s="226">
        <f>C49+J49+Q49+X49</f>
        <v>33700.400000000001</v>
      </c>
      <c r="AF49" s="39"/>
      <c r="AG49" s="39"/>
      <c r="AH49" s="39"/>
    </row>
    <row r="50" spans="1:34" s="54" customFormat="1" ht="12.75" customHeight="1" x14ac:dyDescent="0.3">
      <c r="A50" s="146">
        <v>2222</v>
      </c>
      <c r="B50" s="148" t="s">
        <v>34</v>
      </c>
      <c r="C50" s="132">
        <f t="shared" ref="C50:C53" si="76">D50+F50+H50</f>
        <v>900</v>
      </c>
      <c r="D50" s="132">
        <v>300</v>
      </c>
      <c r="E50" s="132"/>
      <c r="F50" s="132">
        <v>300</v>
      </c>
      <c r="G50" s="132"/>
      <c r="H50" s="132">
        <v>300</v>
      </c>
      <c r="I50" s="132"/>
      <c r="J50" s="132">
        <f t="shared" ref="J50:J53" si="77">K50+M50+O50</f>
        <v>900</v>
      </c>
      <c r="K50" s="133">
        <v>300</v>
      </c>
      <c r="L50" s="132"/>
      <c r="M50" s="133">
        <v>300</v>
      </c>
      <c r="N50" s="132"/>
      <c r="O50" s="133">
        <v>300</v>
      </c>
      <c r="P50" s="132"/>
      <c r="Q50" s="132">
        <f t="shared" ref="Q50:Q53" si="78">R50+T50+V50</f>
        <v>900</v>
      </c>
      <c r="R50" s="132">
        <v>300</v>
      </c>
      <c r="S50" s="132"/>
      <c r="T50" s="132">
        <v>300</v>
      </c>
      <c r="U50" s="132"/>
      <c r="V50" s="132">
        <v>300</v>
      </c>
      <c r="W50" s="132"/>
      <c r="X50" s="132">
        <f t="shared" ref="X50:X53" si="79">Y50+AA50+AC50</f>
        <v>900</v>
      </c>
      <c r="Y50" s="132">
        <v>300</v>
      </c>
      <c r="Z50" s="132"/>
      <c r="AA50" s="132">
        <v>300</v>
      </c>
      <c r="AB50" s="132"/>
      <c r="AC50" s="132">
        <v>300</v>
      </c>
      <c r="AD50" s="132"/>
      <c r="AE50" s="226">
        <f t="shared" ref="AE50:AE53" si="80">C50+J50+Q50+X50</f>
        <v>3600</v>
      </c>
      <c r="AF50" s="39"/>
      <c r="AG50" s="39"/>
      <c r="AH50" s="39"/>
    </row>
    <row r="51" spans="1:34" s="54" customFormat="1" ht="12.75" customHeight="1" x14ac:dyDescent="0.3">
      <c r="A51" s="146">
        <v>2223</v>
      </c>
      <c r="B51" s="148" t="s">
        <v>35</v>
      </c>
      <c r="C51" s="132">
        <f t="shared" si="76"/>
        <v>19000</v>
      </c>
      <c r="D51" s="132">
        <v>6500</v>
      </c>
      <c r="E51" s="132"/>
      <c r="F51" s="132">
        <v>6500</v>
      </c>
      <c r="G51" s="132"/>
      <c r="H51" s="132">
        <v>6000</v>
      </c>
      <c r="I51" s="132"/>
      <c r="J51" s="132">
        <f t="shared" si="77"/>
        <v>16500</v>
      </c>
      <c r="K51" s="133">
        <v>5500</v>
      </c>
      <c r="L51" s="132"/>
      <c r="M51" s="133">
        <v>5500</v>
      </c>
      <c r="N51" s="132"/>
      <c r="O51" s="133">
        <v>5500</v>
      </c>
      <c r="P51" s="132"/>
      <c r="Q51" s="132">
        <f t="shared" si="78"/>
        <v>17500</v>
      </c>
      <c r="R51" s="132">
        <v>5500</v>
      </c>
      <c r="S51" s="132"/>
      <c r="T51" s="132">
        <v>5500</v>
      </c>
      <c r="U51" s="132"/>
      <c r="V51" s="132">
        <v>6500</v>
      </c>
      <c r="W51" s="132"/>
      <c r="X51" s="132">
        <f t="shared" si="79"/>
        <v>20000</v>
      </c>
      <c r="Y51" s="132">
        <v>6500</v>
      </c>
      <c r="Z51" s="132"/>
      <c r="AA51" s="132">
        <v>6500</v>
      </c>
      <c r="AB51" s="132"/>
      <c r="AC51" s="132">
        <v>7000</v>
      </c>
      <c r="AD51" s="132"/>
      <c r="AE51" s="226">
        <f t="shared" si="80"/>
        <v>73000</v>
      </c>
      <c r="AF51" s="39"/>
      <c r="AG51" s="39"/>
      <c r="AH51" s="39"/>
    </row>
    <row r="52" spans="1:34" s="54" customFormat="1" ht="34.5" customHeight="1" x14ac:dyDescent="0.3">
      <c r="A52" s="146">
        <v>2224</v>
      </c>
      <c r="B52" s="148" t="s">
        <v>174</v>
      </c>
      <c r="C52" s="132">
        <f t="shared" si="76"/>
        <v>0</v>
      </c>
      <c r="D52" s="132"/>
      <c r="E52" s="132"/>
      <c r="F52" s="132"/>
      <c r="G52" s="132"/>
      <c r="H52" s="132"/>
      <c r="I52" s="132"/>
      <c r="J52" s="132">
        <f t="shared" si="77"/>
        <v>0</v>
      </c>
      <c r="K52" s="133"/>
      <c r="L52" s="132"/>
      <c r="M52" s="133"/>
      <c r="N52" s="132"/>
      <c r="O52" s="133"/>
      <c r="P52" s="132"/>
      <c r="Q52" s="132">
        <f t="shared" si="78"/>
        <v>0</v>
      </c>
      <c r="R52" s="132"/>
      <c r="S52" s="132"/>
      <c r="T52" s="132"/>
      <c r="U52" s="132"/>
      <c r="V52" s="132"/>
      <c r="W52" s="132"/>
      <c r="X52" s="132">
        <f t="shared" si="79"/>
        <v>0</v>
      </c>
      <c r="Y52" s="132"/>
      <c r="Z52" s="132"/>
      <c r="AA52" s="132"/>
      <c r="AB52" s="132"/>
      <c r="AC52" s="132"/>
      <c r="AD52" s="132"/>
      <c r="AE52" s="226">
        <f t="shared" si="80"/>
        <v>0</v>
      </c>
      <c r="AF52" s="39"/>
      <c r="AG52" s="39"/>
      <c r="AH52" s="39"/>
    </row>
    <row r="53" spans="1:34" s="54" customFormat="1" ht="26.25" customHeight="1" x14ac:dyDescent="0.3">
      <c r="A53" s="146">
        <v>2229</v>
      </c>
      <c r="B53" s="148" t="s">
        <v>36</v>
      </c>
      <c r="C53" s="132">
        <f t="shared" si="76"/>
        <v>1400</v>
      </c>
      <c r="D53" s="132">
        <v>460</v>
      </c>
      <c r="E53" s="132"/>
      <c r="F53" s="132">
        <v>460</v>
      </c>
      <c r="G53" s="132"/>
      <c r="H53" s="132">
        <v>480</v>
      </c>
      <c r="I53" s="132"/>
      <c r="J53" s="132">
        <f t="shared" si="77"/>
        <v>1400</v>
      </c>
      <c r="K53" s="133">
        <v>460</v>
      </c>
      <c r="L53" s="132"/>
      <c r="M53" s="133">
        <v>480</v>
      </c>
      <c r="N53" s="132"/>
      <c r="O53" s="133">
        <v>460</v>
      </c>
      <c r="P53" s="132"/>
      <c r="Q53" s="132">
        <f t="shared" si="78"/>
        <v>1380</v>
      </c>
      <c r="R53" s="132">
        <v>460</v>
      </c>
      <c r="S53" s="132"/>
      <c r="T53" s="132">
        <v>460</v>
      </c>
      <c r="U53" s="132"/>
      <c r="V53" s="132">
        <v>460</v>
      </c>
      <c r="W53" s="132"/>
      <c r="X53" s="132">
        <f t="shared" si="79"/>
        <v>1400</v>
      </c>
      <c r="Y53" s="132">
        <v>480</v>
      </c>
      <c r="Z53" s="132"/>
      <c r="AA53" s="132">
        <v>460</v>
      </c>
      <c r="AB53" s="132"/>
      <c r="AC53" s="132">
        <v>460</v>
      </c>
      <c r="AD53" s="132"/>
      <c r="AE53" s="226">
        <f t="shared" si="80"/>
        <v>5580</v>
      </c>
      <c r="AF53" s="39"/>
      <c r="AG53" s="39"/>
      <c r="AH53" s="39"/>
    </row>
    <row r="54" spans="1:34" s="54" customFormat="1" ht="42" customHeight="1" x14ac:dyDescent="0.3">
      <c r="A54" s="165">
        <v>2230</v>
      </c>
      <c r="B54" s="148" t="s">
        <v>37</v>
      </c>
      <c r="C54" s="144">
        <f>SUM(C55:C62)</f>
        <v>45645.85</v>
      </c>
      <c r="D54" s="144">
        <f t="shared" ref="D54:I54" si="81">SUM(D55:D62)</f>
        <v>17400.71</v>
      </c>
      <c r="E54" s="144">
        <f t="shared" si="81"/>
        <v>0</v>
      </c>
      <c r="F54" s="144">
        <f t="shared" si="81"/>
        <v>15350.380000000001</v>
      </c>
      <c r="G54" s="144">
        <f t="shared" si="81"/>
        <v>0</v>
      </c>
      <c r="H54" s="144">
        <f t="shared" si="81"/>
        <v>12894.76</v>
      </c>
      <c r="I54" s="144">
        <f t="shared" si="81"/>
        <v>0</v>
      </c>
      <c r="J54" s="144">
        <f>SUM(J55:J62)</f>
        <v>46700.25</v>
      </c>
      <c r="K54" s="145">
        <f t="shared" ref="K54:P54" si="82">SUM(K55:K62)</f>
        <v>20399.510000000002</v>
      </c>
      <c r="L54" s="144">
        <f t="shared" si="82"/>
        <v>0</v>
      </c>
      <c r="M54" s="145">
        <f t="shared" si="82"/>
        <v>14950.49</v>
      </c>
      <c r="N54" s="144">
        <f t="shared" si="82"/>
        <v>0</v>
      </c>
      <c r="O54" s="145">
        <f t="shared" si="82"/>
        <v>11350.25</v>
      </c>
      <c r="P54" s="144">
        <f t="shared" si="82"/>
        <v>0</v>
      </c>
      <c r="Q54" s="144">
        <f>SUM(Q55:Q62)</f>
        <v>55550</v>
      </c>
      <c r="R54" s="144">
        <f t="shared" ref="R54:W54" si="83">SUM(R55:R62)</f>
        <v>19750</v>
      </c>
      <c r="S54" s="144">
        <f t="shared" si="83"/>
        <v>0</v>
      </c>
      <c r="T54" s="144">
        <f t="shared" si="83"/>
        <v>17750</v>
      </c>
      <c r="U54" s="144">
        <f t="shared" si="83"/>
        <v>0</v>
      </c>
      <c r="V54" s="144">
        <f t="shared" si="83"/>
        <v>18050</v>
      </c>
      <c r="W54" s="144">
        <f t="shared" si="83"/>
        <v>0</v>
      </c>
      <c r="X54" s="144">
        <f>SUM(X55:X62)</f>
        <v>48024</v>
      </c>
      <c r="Y54" s="144">
        <f t="shared" ref="Y54:AD54" si="84">SUM(Y55:Y62)</f>
        <v>17119</v>
      </c>
      <c r="Z54" s="144">
        <f t="shared" si="84"/>
        <v>0</v>
      </c>
      <c r="AA54" s="144">
        <f t="shared" si="84"/>
        <v>17750</v>
      </c>
      <c r="AB54" s="144">
        <f t="shared" si="84"/>
        <v>0</v>
      </c>
      <c r="AC54" s="144">
        <f t="shared" si="84"/>
        <v>13155</v>
      </c>
      <c r="AD54" s="144">
        <f t="shared" si="84"/>
        <v>0</v>
      </c>
      <c r="AE54" s="144">
        <f>SUM(AE55:AE62)</f>
        <v>195920.1</v>
      </c>
      <c r="AF54" s="39"/>
      <c r="AG54" s="44"/>
      <c r="AH54" s="39"/>
    </row>
    <row r="55" spans="1:34" s="54" customFormat="1" ht="28.5" customHeight="1" x14ac:dyDescent="0.3">
      <c r="A55" s="146">
        <v>2231</v>
      </c>
      <c r="B55" s="148" t="s">
        <v>136</v>
      </c>
      <c r="C55" s="132">
        <f>D55+F55+H55</f>
        <v>3150</v>
      </c>
      <c r="D55" s="132">
        <v>1000</v>
      </c>
      <c r="E55" s="132"/>
      <c r="F55" s="132">
        <v>1000</v>
      </c>
      <c r="G55" s="132"/>
      <c r="H55" s="132">
        <v>1150</v>
      </c>
      <c r="I55" s="132"/>
      <c r="J55" s="132">
        <f>K55+M55+O55</f>
        <v>3500</v>
      </c>
      <c r="K55" s="133">
        <v>1000</v>
      </c>
      <c r="L55" s="132"/>
      <c r="M55" s="133">
        <v>1500</v>
      </c>
      <c r="N55" s="132"/>
      <c r="O55" s="133">
        <v>1000</v>
      </c>
      <c r="P55" s="132"/>
      <c r="Q55" s="132">
        <f>R55+T55+V55</f>
        <v>3500</v>
      </c>
      <c r="R55" s="132">
        <v>1500</v>
      </c>
      <c r="S55" s="132"/>
      <c r="T55" s="132">
        <v>1000</v>
      </c>
      <c r="U55" s="132"/>
      <c r="V55" s="132">
        <v>1000</v>
      </c>
      <c r="W55" s="132"/>
      <c r="X55" s="132">
        <f>Y55+AA55+AC55</f>
        <v>3369</v>
      </c>
      <c r="Y55" s="132">
        <v>1369</v>
      </c>
      <c r="Z55" s="132"/>
      <c r="AA55" s="132">
        <v>1000</v>
      </c>
      <c r="AB55" s="132"/>
      <c r="AC55" s="132">
        <v>1000</v>
      </c>
      <c r="AD55" s="132"/>
      <c r="AE55" s="226">
        <f>C55+J55+Q55+X55</f>
        <v>13519</v>
      </c>
      <c r="AF55" s="39"/>
      <c r="AG55" s="39"/>
      <c r="AH55" s="39"/>
    </row>
    <row r="56" spans="1:34" s="6" customFormat="1" ht="34.5" customHeight="1" x14ac:dyDescent="0.3">
      <c r="A56" s="146">
        <v>2232</v>
      </c>
      <c r="B56" s="157" t="s">
        <v>137</v>
      </c>
      <c r="C56" s="132">
        <f t="shared" ref="C56:C62" si="85">D56+F56+H56</f>
        <v>9000</v>
      </c>
      <c r="D56" s="132">
        <v>5000</v>
      </c>
      <c r="E56" s="132"/>
      <c r="F56" s="132">
        <v>3000</v>
      </c>
      <c r="G56" s="132"/>
      <c r="H56" s="132">
        <v>1000</v>
      </c>
      <c r="I56" s="132"/>
      <c r="J56" s="132">
        <f t="shared" ref="J56:J62" si="86">K56+M56+O56</f>
        <v>7000</v>
      </c>
      <c r="K56" s="133">
        <v>3000</v>
      </c>
      <c r="L56" s="132"/>
      <c r="M56" s="133">
        <v>2000</v>
      </c>
      <c r="N56" s="132"/>
      <c r="O56" s="133">
        <v>2000</v>
      </c>
      <c r="P56" s="132"/>
      <c r="Q56" s="132">
        <f t="shared" ref="Q56:Q62" si="87">R56+T56+V56</f>
        <v>8000</v>
      </c>
      <c r="R56" s="132">
        <v>2500</v>
      </c>
      <c r="S56" s="132"/>
      <c r="T56" s="132">
        <v>2500</v>
      </c>
      <c r="U56" s="132"/>
      <c r="V56" s="132">
        <v>3000</v>
      </c>
      <c r="W56" s="132"/>
      <c r="X56" s="132">
        <f t="shared" ref="X56:X62" si="88">Y56+AA56+AC56</f>
        <v>5000</v>
      </c>
      <c r="Y56" s="132">
        <v>2000</v>
      </c>
      <c r="Z56" s="132"/>
      <c r="AA56" s="132">
        <v>2000</v>
      </c>
      <c r="AB56" s="132"/>
      <c r="AC56" s="132">
        <v>1000</v>
      </c>
      <c r="AD56" s="132"/>
      <c r="AE56" s="226">
        <f t="shared" ref="AE56:AE62" si="89">C56+J56+Q56+X56</f>
        <v>29000</v>
      </c>
      <c r="AF56" s="39"/>
      <c r="AG56" s="39"/>
      <c r="AH56" s="39"/>
    </row>
    <row r="57" spans="1:34" s="6" customFormat="1" ht="18.75" customHeight="1" x14ac:dyDescent="0.3">
      <c r="A57" s="146">
        <v>2233</v>
      </c>
      <c r="B57" s="148" t="s">
        <v>38</v>
      </c>
      <c r="C57" s="132">
        <f t="shared" si="85"/>
        <v>500</v>
      </c>
      <c r="D57" s="132">
        <v>200</v>
      </c>
      <c r="E57" s="132"/>
      <c r="F57" s="132">
        <v>150</v>
      </c>
      <c r="G57" s="132"/>
      <c r="H57" s="132">
        <v>150</v>
      </c>
      <c r="I57" s="132"/>
      <c r="J57" s="132">
        <f t="shared" si="86"/>
        <v>500</v>
      </c>
      <c r="K57" s="133">
        <v>200</v>
      </c>
      <c r="L57" s="132"/>
      <c r="M57" s="133">
        <v>150</v>
      </c>
      <c r="N57" s="132"/>
      <c r="O57" s="133">
        <v>150</v>
      </c>
      <c r="P57" s="132"/>
      <c r="Q57" s="132">
        <f t="shared" si="87"/>
        <v>500</v>
      </c>
      <c r="R57" s="132">
        <v>150</v>
      </c>
      <c r="S57" s="132"/>
      <c r="T57" s="132">
        <v>150</v>
      </c>
      <c r="U57" s="132"/>
      <c r="V57" s="132">
        <v>200</v>
      </c>
      <c r="W57" s="132"/>
      <c r="X57" s="132">
        <f t="shared" si="88"/>
        <v>500</v>
      </c>
      <c r="Y57" s="132">
        <v>150</v>
      </c>
      <c r="Z57" s="132"/>
      <c r="AA57" s="132">
        <v>150</v>
      </c>
      <c r="AB57" s="132"/>
      <c r="AC57" s="132">
        <v>200</v>
      </c>
      <c r="AD57" s="132"/>
      <c r="AE57" s="226">
        <f t="shared" si="89"/>
        <v>2000</v>
      </c>
      <c r="AF57" s="39"/>
      <c r="AG57" s="39"/>
      <c r="AH57" s="39"/>
    </row>
    <row r="58" spans="1:34" s="54" customFormat="1" ht="41.25" customHeight="1" x14ac:dyDescent="0.3">
      <c r="A58" s="146">
        <v>2234</v>
      </c>
      <c r="B58" s="148" t="s">
        <v>39</v>
      </c>
      <c r="C58" s="132">
        <f t="shared" si="85"/>
        <v>0</v>
      </c>
      <c r="D58" s="132"/>
      <c r="E58" s="132"/>
      <c r="F58" s="132"/>
      <c r="G58" s="132"/>
      <c r="H58" s="132"/>
      <c r="I58" s="132"/>
      <c r="J58" s="132">
        <f t="shared" si="86"/>
        <v>0</v>
      </c>
      <c r="K58" s="133"/>
      <c r="L58" s="132"/>
      <c r="M58" s="133"/>
      <c r="N58" s="132"/>
      <c r="O58" s="133"/>
      <c r="P58" s="132"/>
      <c r="Q58" s="132">
        <f t="shared" si="87"/>
        <v>0</v>
      </c>
      <c r="R58" s="132"/>
      <c r="S58" s="132"/>
      <c r="T58" s="132"/>
      <c r="U58" s="132"/>
      <c r="V58" s="132"/>
      <c r="W58" s="132"/>
      <c r="X58" s="132">
        <f t="shared" si="88"/>
        <v>0</v>
      </c>
      <c r="Y58" s="132"/>
      <c r="Z58" s="132"/>
      <c r="AA58" s="132"/>
      <c r="AB58" s="132"/>
      <c r="AC58" s="132"/>
      <c r="AD58" s="132"/>
      <c r="AE58" s="226">
        <f t="shared" si="89"/>
        <v>0</v>
      </c>
      <c r="AF58" s="39"/>
      <c r="AG58" s="39"/>
      <c r="AH58" s="39"/>
    </row>
    <row r="59" spans="1:34" s="54" customFormat="1" ht="33" customHeight="1" x14ac:dyDescent="0.3">
      <c r="A59" s="146">
        <v>2235</v>
      </c>
      <c r="B59" s="148" t="s">
        <v>40</v>
      </c>
      <c r="C59" s="132">
        <f t="shared" si="85"/>
        <v>2395</v>
      </c>
      <c r="D59" s="132">
        <v>1000</v>
      </c>
      <c r="E59" s="132"/>
      <c r="F59" s="132">
        <v>1000</v>
      </c>
      <c r="G59" s="132"/>
      <c r="H59" s="132">
        <v>395</v>
      </c>
      <c r="I59" s="132"/>
      <c r="J59" s="132">
        <f t="shared" si="86"/>
        <v>3200</v>
      </c>
      <c r="K59" s="133">
        <v>1000</v>
      </c>
      <c r="L59" s="132"/>
      <c r="M59" s="133">
        <v>1200</v>
      </c>
      <c r="N59" s="132"/>
      <c r="O59" s="133">
        <v>1000</v>
      </c>
      <c r="P59" s="132"/>
      <c r="Q59" s="132">
        <f t="shared" si="87"/>
        <v>6250</v>
      </c>
      <c r="R59" s="132">
        <v>2500</v>
      </c>
      <c r="S59" s="132"/>
      <c r="T59" s="132">
        <v>2000</v>
      </c>
      <c r="U59" s="132"/>
      <c r="V59" s="132">
        <v>1750</v>
      </c>
      <c r="W59" s="132"/>
      <c r="X59" s="132">
        <f t="shared" si="88"/>
        <v>4855</v>
      </c>
      <c r="Y59" s="132">
        <v>1500</v>
      </c>
      <c r="Z59" s="132"/>
      <c r="AA59" s="132">
        <v>1500</v>
      </c>
      <c r="AB59" s="132"/>
      <c r="AC59" s="132">
        <v>1855</v>
      </c>
      <c r="AD59" s="132"/>
      <c r="AE59" s="226">
        <f t="shared" si="89"/>
        <v>16700</v>
      </c>
      <c r="AF59" s="39"/>
      <c r="AG59" s="39"/>
      <c r="AH59" s="39"/>
    </row>
    <row r="60" spans="1:34" s="54" customFormat="1" ht="19.5" customHeight="1" x14ac:dyDescent="0.3">
      <c r="A60" s="146">
        <v>2236</v>
      </c>
      <c r="B60" s="148" t="s">
        <v>180</v>
      </c>
      <c r="C60" s="132">
        <f t="shared" si="85"/>
        <v>600.85</v>
      </c>
      <c r="D60" s="132">
        <v>200.71</v>
      </c>
      <c r="E60" s="132"/>
      <c r="F60" s="132">
        <v>200.38</v>
      </c>
      <c r="G60" s="132"/>
      <c r="H60" s="132">
        <v>199.76</v>
      </c>
      <c r="I60" s="132"/>
      <c r="J60" s="132">
        <f t="shared" si="86"/>
        <v>500.25</v>
      </c>
      <c r="K60" s="133">
        <v>199.51</v>
      </c>
      <c r="L60" s="132"/>
      <c r="M60" s="133">
        <v>100.49</v>
      </c>
      <c r="N60" s="132"/>
      <c r="O60" s="133">
        <v>200.25</v>
      </c>
      <c r="P60" s="132"/>
      <c r="Q60" s="132">
        <f t="shared" si="87"/>
        <v>300</v>
      </c>
      <c r="R60" s="132">
        <v>100</v>
      </c>
      <c r="S60" s="132"/>
      <c r="T60" s="132">
        <v>100</v>
      </c>
      <c r="U60" s="132"/>
      <c r="V60" s="132">
        <v>100</v>
      </c>
      <c r="W60" s="132"/>
      <c r="X60" s="132">
        <f t="shared" si="88"/>
        <v>300</v>
      </c>
      <c r="Y60" s="132">
        <v>100</v>
      </c>
      <c r="Z60" s="132"/>
      <c r="AA60" s="132">
        <v>100</v>
      </c>
      <c r="AB60" s="132"/>
      <c r="AC60" s="132">
        <v>100</v>
      </c>
      <c r="AD60" s="132"/>
      <c r="AE60" s="226">
        <f t="shared" si="89"/>
        <v>1701.1</v>
      </c>
      <c r="AF60" s="39"/>
      <c r="AG60" s="39"/>
      <c r="AH60" s="39"/>
    </row>
    <row r="61" spans="1:34" s="54" customFormat="1" ht="47.25" customHeight="1" x14ac:dyDescent="0.3">
      <c r="A61" s="146">
        <v>2238</v>
      </c>
      <c r="B61" s="148" t="s">
        <v>138</v>
      </c>
      <c r="C61" s="132">
        <f t="shared" si="85"/>
        <v>0</v>
      </c>
      <c r="D61" s="132"/>
      <c r="E61" s="132"/>
      <c r="F61" s="132"/>
      <c r="G61" s="132"/>
      <c r="H61" s="132"/>
      <c r="I61" s="132"/>
      <c r="J61" s="132">
        <f t="shared" si="86"/>
        <v>0</v>
      </c>
      <c r="K61" s="133"/>
      <c r="L61" s="132"/>
      <c r="M61" s="133"/>
      <c r="N61" s="132"/>
      <c r="O61" s="133"/>
      <c r="P61" s="132"/>
      <c r="Q61" s="132">
        <f t="shared" si="87"/>
        <v>0</v>
      </c>
      <c r="R61" s="132"/>
      <c r="S61" s="132"/>
      <c r="T61" s="132"/>
      <c r="U61" s="132"/>
      <c r="V61" s="132"/>
      <c r="W61" s="132"/>
      <c r="X61" s="132">
        <f t="shared" si="88"/>
        <v>0</v>
      </c>
      <c r="Y61" s="132"/>
      <c r="Z61" s="132"/>
      <c r="AA61" s="132"/>
      <c r="AB61" s="132"/>
      <c r="AC61" s="132"/>
      <c r="AD61" s="132"/>
      <c r="AE61" s="226">
        <f t="shared" si="89"/>
        <v>0</v>
      </c>
      <c r="AF61" s="39"/>
      <c r="AG61" s="39"/>
      <c r="AH61" s="39"/>
    </row>
    <row r="62" spans="1:34" s="54" customFormat="1" x14ac:dyDescent="0.3">
      <c r="A62" s="146">
        <v>2239</v>
      </c>
      <c r="B62" s="148" t="s">
        <v>153</v>
      </c>
      <c r="C62" s="132">
        <f t="shared" si="85"/>
        <v>30000</v>
      </c>
      <c r="D62" s="132">
        <v>10000</v>
      </c>
      <c r="E62" s="132"/>
      <c r="F62" s="132">
        <v>10000</v>
      </c>
      <c r="G62" s="132"/>
      <c r="H62" s="132">
        <v>10000</v>
      </c>
      <c r="I62" s="132"/>
      <c r="J62" s="132">
        <f t="shared" si="86"/>
        <v>32000</v>
      </c>
      <c r="K62" s="133">
        <v>15000</v>
      </c>
      <c r="L62" s="132"/>
      <c r="M62" s="133">
        <v>10000</v>
      </c>
      <c r="N62" s="132"/>
      <c r="O62" s="133">
        <v>7000</v>
      </c>
      <c r="P62" s="132"/>
      <c r="Q62" s="132">
        <f t="shared" si="87"/>
        <v>37000</v>
      </c>
      <c r="R62" s="132">
        <v>13000</v>
      </c>
      <c r="S62" s="132"/>
      <c r="T62" s="132">
        <v>12000</v>
      </c>
      <c r="U62" s="132"/>
      <c r="V62" s="132">
        <v>12000</v>
      </c>
      <c r="W62" s="132"/>
      <c r="X62" s="132">
        <f t="shared" si="88"/>
        <v>34000</v>
      </c>
      <c r="Y62" s="132">
        <v>12000</v>
      </c>
      <c r="Z62" s="132"/>
      <c r="AA62" s="132">
        <v>13000</v>
      </c>
      <c r="AB62" s="132"/>
      <c r="AC62" s="132">
        <v>9000</v>
      </c>
      <c r="AD62" s="132"/>
      <c r="AE62" s="226">
        <f t="shared" si="89"/>
        <v>133000</v>
      </c>
      <c r="AF62" s="39"/>
      <c r="AG62" s="39"/>
      <c r="AH62" s="39"/>
    </row>
    <row r="63" spans="1:34" s="54" customFormat="1" ht="27.6" x14ac:dyDescent="0.3">
      <c r="A63" s="173">
        <v>2240</v>
      </c>
      <c r="B63" s="148" t="s">
        <v>139</v>
      </c>
      <c r="C63" s="144">
        <f>SUM(C64:C69)</f>
        <v>41317</v>
      </c>
      <c r="D63" s="144">
        <f t="shared" ref="D63:I63" si="90">SUM(D64:D69)</f>
        <v>15330</v>
      </c>
      <c r="E63" s="144">
        <f t="shared" si="90"/>
        <v>0</v>
      </c>
      <c r="F63" s="144">
        <f t="shared" si="90"/>
        <v>15800</v>
      </c>
      <c r="G63" s="144">
        <f t="shared" si="90"/>
        <v>0</v>
      </c>
      <c r="H63" s="144">
        <f t="shared" si="90"/>
        <v>10187</v>
      </c>
      <c r="I63" s="144">
        <f t="shared" si="90"/>
        <v>0</v>
      </c>
      <c r="J63" s="144">
        <f>SUM(J64:J69)</f>
        <v>48100</v>
      </c>
      <c r="K63" s="145">
        <f t="shared" ref="K63:P63" si="91">SUM(K64:K69)</f>
        <v>19800</v>
      </c>
      <c r="L63" s="144">
        <f t="shared" si="91"/>
        <v>0</v>
      </c>
      <c r="M63" s="145">
        <f t="shared" si="91"/>
        <v>16700</v>
      </c>
      <c r="N63" s="144">
        <f t="shared" si="91"/>
        <v>0</v>
      </c>
      <c r="O63" s="145">
        <f t="shared" si="91"/>
        <v>11600</v>
      </c>
      <c r="P63" s="144">
        <f t="shared" si="91"/>
        <v>0</v>
      </c>
      <c r="Q63" s="144">
        <f>SUM(Q64:Q69)</f>
        <v>53590</v>
      </c>
      <c r="R63" s="144">
        <f t="shared" ref="R63:W63" si="92">SUM(R64:R69)</f>
        <v>17240</v>
      </c>
      <c r="S63" s="144">
        <f t="shared" si="92"/>
        <v>0</v>
      </c>
      <c r="T63" s="144">
        <f t="shared" si="92"/>
        <v>16900</v>
      </c>
      <c r="U63" s="144">
        <f t="shared" si="92"/>
        <v>0</v>
      </c>
      <c r="V63" s="144">
        <f t="shared" si="92"/>
        <v>19450</v>
      </c>
      <c r="W63" s="144">
        <f t="shared" si="92"/>
        <v>0</v>
      </c>
      <c r="X63" s="144">
        <f>SUM(X64:X69)</f>
        <v>59930</v>
      </c>
      <c r="Y63" s="144">
        <f t="shared" ref="Y63:AD63" si="93">SUM(Y64:Y69)</f>
        <v>15450</v>
      </c>
      <c r="Z63" s="144">
        <f t="shared" si="93"/>
        <v>0</v>
      </c>
      <c r="AA63" s="144">
        <f t="shared" si="93"/>
        <v>23500</v>
      </c>
      <c r="AB63" s="144">
        <f t="shared" si="93"/>
        <v>0</v>
      </c>
      <c r="AC63" s="144">
        <f t="shared" si="93"/>
        <v>20980</v>
      </c>
      <c r="AD63" s="144">
        <f t="shared" si="93"/>
        <v>0</v>
      </c>
      <c r="AE63" s="144">
        <f>SUM(AE64:AE69)</f>
        <v>202937</v>
      </c>
      <c r="AF63" s="39"/>
      <c r="AG63" s="44"/>
      <c r="AH63" s="39"/>
    </row>
    <row r="64" spans="1:34" s="54" customFormat="1" ht="12.75" customHeight="1" x14ac:dyDescent="0.3">
      <c r="A64" s="146">
        <v>2241</v>
      </c>
      <c r="B64" s="157" t="s">
        <v>140</v>
      </c>
      <c r="C64" s="132">
        <f>D64+F64+H64</f>
        <v>2600</v>
      </c>
      <c r="D64" s="132">
        <v>900</v>
      </c>
      <c r="E64" s="132"/>
      <c r="F64" s="132">
        <v>900</v>
      </c>
      <c r="G64" s="132"/>
      <c r="H64" s="132">
        <v>800</v>
      </c>
      <c r="I64" s="132"/>
      <c r="J64" s="132">
        <f>K64+M64+O64</f>
        <v>2600</v>
      </c>
      <c r="K64" s="133">
        <v>900</v>
      </c>
      <c r="L64" s="132"/>
      <c r="M64" s="133">
        <v>800</v>
      </c>
      <c r="N64" s="132"/>
      <c r="O64" s="133">
        <v>900</v>
      </c>
      <c r="P64" s="132"/>
      <c r="Q64" s="132">
        <f>R64+T64+V64</f>
        <v>2400</v>
      </c>
      <c r="R64" s="132">
        <v>800</v>
      </c>
      <c r="S64" s="132"/>
      <c r="T64" s="132">
        <v>800</v>
      </c>
      <c r="U64" s="132"/>
      <c r="V64" s="132">
        <v>800</v>
      </c>
      <c r="W64" s="132"/>
      <c r="X64" s="132">
        <f>Y64+AA64+AC64</f>
        <v>2400</v>
      </c>
      <c r="Y64" s="132">
        <v>800</v>
      </c>
      <c r="Z64" s="132"/>
      <c r="AA64" s="132">
        <v>800</v>
      </c>
      <c r="AB64" s="132"/>
      <c r="AC64" s="132">
        <v>800</v>
      </c>
      <c r="AD64" s="132"/>
      <c r="AE64" s="226">
        <f>C64+J64+Q64+X64</f>
        <v>10000</v>
      </c>
      <c r="AF64" s="39"/>
      <c r="AG64" s="39"/>
      <c r="AH64" s="39"/>
    </row>
    <row r="65" spans="1:34" s="54" customFormat="1" ht="12.75" customHeight="1" x14ac:dyDescent="0.3">
      <c r="A65" s="146">
        <v>2242</v>
      </c>
      <c r="B65" s="148" t="s">
        <v>41</v>
      </c>
      <c r="C65" s="132">
        <f t="shared" ref="C65:C69" si="94">D65+F65+H65</f>
        <v>2100</v>
      </c>
      <c r="D65" s="132">
        <v>700</v>
      </c>
      <c r="E65" s="132"/>
      <c r="F65" s="132">
        <v>700</v>
      </c>
      <c r="G65" s="132"/>
      <c r="H65" s="132">
        <v>700</v>
      </c>
      <c r="I65" s="132"/>
      <c r="J65" s="132">
        <f t="shared" ref="J65:J69" si="95">K65+M65+O65</f>
        <v>1800</v>
      </c>
      <c r="K65" s="133">
        <v>700</v>
      </c>
      <c r="L65" s="132"/>
      <c r="M65" s="133">
        <v>600</v>
      </c>
      <c r="N65" s="132"/>
      <c r="O65" s="133">
        <v>500</v>
      </c>
      <c r="P65" s="132"/>
      <c r="Q65" s="132">
        <f t="shared" ref="Q65:Q69" si="96">R65+T65+V65</f>
        <v>1800</v>
      </c>
      <c r="R65" s="132">
        <v>700</v>
      </c>
      <c r="S65" s="132"/>
      <c r="T65" s="132">
        <v>500</v>
      </c>
      <c r="U65" s="132"/>
      <c r="V65" s="132">
        <v>600</v>
      </c>
      <c r="W65" s="132"/>
      <c r="X65" s="132">
        <f t="shared" ref="X65:X69" si="97">Y65+AA65+AC65</f>
        <v>1800</v>
      </c>
      <c r="Y65" s="132">
        <v>600</v>
      </c>
      <c r="Z65" s="132"/>
      <c r="AA65" s="132">
        <v>500</v>
      </c>
      <c r="AB65" s="132"/>
      <c r="AC65" s="132">
        <v>700</v>
      </c>
      <c r="AD65" s="132"/>
      <c r="AE65" s="226">
        <f t="shared" ref="AE65:AE69" si="98">C65+J65+Q65+X65</f>
        <v>7500</v>
      </c>
      <c r="AF65" s="39"/>
      <c r="AG65" s="39"/>
      <c r="AH65" s="39"/>
    </row>
    <row r="66" spans="1:34" s="54" customFormat="1" x14ac:dyDescent="0.3">
      <c r="A66" s="146">
        <v>2243</v>
      </c>
      <c r="B66" s="129" t="s">
        <v>42</v>
      </c>
      <c r="C66" s="132">
        <f t="shared" si="94"/>
        <v>5200</v>
      </c>
      <c r="D66" s="132">
        <v>2000</v>
      </c>
      <c r="E66" s="132"/>
      <c r="F66" s="132">
        <v>2200</v>
      </c>
      <c r="G66" s="132"/>
      <c r="H66" s="132">
        <v>1000</v>
      </c>
      <c r="I66" s="132"/>
      <c r="J66" s="132">
        <f t="shared" si="95"/>
        <v>6000</v>
      </c>
      <c r="K66" s="133">
        <v>2000</v>
      </c>
      <c r="L66" s="132"/>
      <c r="M66" s="133">
        <v>2000</v>
      </c>
      <c r="N66" s="132"/>
      <c r="O66" s="133">
        <v>2000</v>
      </c>
      <c r="P66" s="132"/>
      <c r="Q66" s="132">
        <f t="shared" si="96"/>
        <v>8000</v>
      </c>
      <c r="R66" s="132">
        <v>2000</v>
      </c>
      <c r="S66" s="132"/>
      <c r="T66" s="132">
        <v>3000</v>
      </c>
      <c r="U66" s="132"/>
      <c r="V66" s="132">
        <v>3000</v>
      </c>
      <c r="W66" s="132"/>
      <c r="X66" s="132">
        <f t="shared" si="97"/>
        <v>7800</v>
      </c>
      <c r="Y66" s="132">
        <v>2300</v>
      </c>
      <c r="Z66" s="132"/>
      <c r="AA66" s="132">
        <v>2300</v>
      </c>
      <c r="AB66" s="132"/>
      <c r="AC66" s="132">
        <v>3200</v>
      </c>
      <c r="AD66" s="132"/>
      <c r="AE66" s="226">
        <f t="shared" si="98"/>
        <v>27000</v>
      </c>
      <c r="AF66" s="39"/>
      <c r="AG66" s="39"/>
      <c r="AH66" s="39"/>
    </row>
    <row r="67" spans="1:34" s="54" customFormat="1" ht="12.75" customHeight="1" x14ac:dyDescent="0.3">
      <c r="A67" s="146">
        <v>2244</v>
      </c>
      <c r="B67" s="157" t="s">
        <v>141</v>
      </c>
      <c r="C67" s="132">
        <f t="shared" si="94"/>
        <v>21600</v>
      </c>
      <c r="D67" s="132">
        <v>8300</v>
      </c>
      <c r="E67" s="132"/>
      <c r="F67" s="132">
        <v>8300</v>
      </c>
      <c r="G67" s="132"/>
      <c r="H67" s="132">
        <v>5000</v>
      </c>
      <c r="I67" s="132"/>
      <c r="J67" s="132">
        <f t="shared" si="95"/>
        <v>24900</v>
      </c>
      <c r="K67" s="133">
        <v>10300</v>
      </c>
      <c r="L67" s="132"/>
      <c r="M67" s="133">
        <v>9100</v>
      </c>
      <c r="N67" s="132"/>
      <c r="O67" s="133">
        <v>5500</v>
      </c>
      <c r="P67" s="132"/>
      <c r="Q67" s="132">
        <f t="shared" si="96"/>
        <v>25200</v>
      </c>
      <c r="R67" s="132">
        <v>8300</v>
      </c>
      <c r="S67" s="132"/>
      <c r="T67" s="132">
        <v>8400</v>
      </c>
      <c r="U67" s="132"/>
      <c r="V67" s="132">
        <v>8500</v>
      </c>
      <c r="W67" s="132"/>
      <c r="X67" s="132">
        <f t="shared" si="97"/>
        <v>28800</v>
      </c>
      <c r="Y67" s="132">
        <v>6500</v>
      </c>
      <c r="Z67" s="132"/>
      <c r="AA67" s="132">
        <v>11800</v>
      </c>
      <c r="AB67" s="132"/>
      <c r="AC67" s="132">
        <v>10500</v>
      </c>
      <c r="AD67" s="132"/>
      <c r="AE67" s="226">
        <f t="shared" si="98"/>
        <v>100500</v>
      </c>
      <c r="AF67" s="39"/>
      <c r="AG67" s="39"/>
      <c r="AH67" s="39"/>
    </row>
    <row r="68" spans="1:34" s="54" customFormat="1" x14ac:dyDescent="0.3">
      <c r="A68" s="146">
        <v>2247</v>
      </c>
      <c r="B68" s="148" t="s">
        <v>43</v>
      </c>
      <c r="C68" s="132">
        <f t="shared" si="94"/>
        <v>1180</v>
      </c>
      <c r="D68" s="132">
        <v>530</v>
      </c>
      <c r="E68" s="132"/>
      <c r="F68" s="132">
        <v>200</v>
      </c>
      <c r="G68" s="132"/>
      <c r="H68" s="132">
        <v>450</v>
      </c>
      <c r="I68" s="132"/>
      <c r="J68" s="132">
        <f t="shared" si="95"/>
        <v>800</v>
      </c>
      <c r="K68" s="133">
        <v>400</v>
      </c>
      <c r="L68" s="132"/>
      <c r="M68" s="133">
        <v>200</v>
      </c>
      <c r="N68" s="132"/>
      <c r="O68" s="133">
        <v>200</v>
      </c>
      <c r="P68" s="132"/>
      <c r="Q68" s="132">
        <f t="shared" si="96"/>
        <v>1990</v>
      </c>
      <c r="R68" s="132">
        <v>940</v>
      </c>
      <c r="S68" s="132"/>
      <c r="T68" s="132">
        <v>200</v>
      </c>
      <c r="U68" s="132"/>
      <c r="V68" s="132">
        <v>850</v>
      </c>
      <c r="W68" s="132"/>
      <c r="X68" s="132">
        <f t="shared" si="97"/>
        <v>4030</v>
      </c>
      <c r="Y68" s="132">
        <v>950</v>
      </c>
      <c r="Z68" s="132"/>
      <c r="AA68" s="132">
        <v>2300</v>
      </c>
      <c r="AB68" s="132"/>
      <c r="AC68" s="132">
        <v>780</v>
      </c>
      <c r="AD68" s="132"/>
      <c r="AE68" s="226">
        <f t="shared" si="98"/>
        <v>8000</v>
      </c>
      <c r="AF68" s="39"/>
      <c r="AG68" s="39"/>
      <c r="AH68" s="39"/>
    </row>
    <row r="69" spans="1:34" s="54" customFormat="1" x14ac:dyDescent="0.3">
      <c r="A69" s="146">
        <v>2249</v>
      </c>
      <c r="B69" s="148" t="s">
        <v>44</v>
      </c>
      <c r="C69" s="132">
        <f t="shared" si="94"/>
        <v>8637</v>
      </c>
      <c r="D69" s="132">
        <v>2900</v>
      </c>
      <c r="E69" s="132"/>
      <c r="F69" s="132">
        <v>3500</v>
      </c>
      <c r="G69" s="132"/>
      <c r="H69" s="132">
        <v>2237</v>
      </c>
      <c r="I69" s="132"/>
      <c r="J69" s="132">
        <f t="shared" si="95"/>
        <v>12000</v>
      </c>
      <c r="K69" s="133">
        <v>5500</v>
      </c>
      <c r="L69" s="132"/>
      <c r="M69" s="133">
        <v>4000</v>
      </c>
      <c r="N69" s="132"/>
      <c r="O69" s="133">
        <v>2500</v>
      </c>
      <c r="P69" s="132"/>
      <c r="Q69" s="132">
        <f t="shared" si="96"/>
        <v>14200</v>
      </c>
      <c r="R69" s="132">
        <v>4500</v>
      </c>
      <c r="S69" s="132"/>
      <c r="T69" s="132">
        <v>4000</v>
      </c>
      <c r="U69" s="132"/>
      <c r="V69" s="132">
        <v>5700</v>
      </c>
      <c r="W69" s="132"/>
      <c r="X69" s="132">
        <f t="shared" si="97"/>
        <v>15100</v>
      </c>
      <c r="Y69" s="132">
        <v>4300</v>
      </c>
      <c r="Z69" s="132"/>
      <c r="AA69" s="132">
        <v>5800</v>
      </c>
      <c r="AB69" s="132"/>
      <c r="AC69" s="132">
        <v>5000</v>
      </c>
      <c r="AD69" s="132"/>
      <c r="AE69" s="226">
        <f t="shared" si="98"/>
        <v>49937</v>
      </c>
      <c r="AF69" s="39"/>
      <c r="AG69" s="39"/>
      <c r="AH69" s="39"/>
    </row>
    <row r="70" spans="1:34" s="6" customFormat="1" ht="12.75" customHeight="1" x14ac:dyDescent="0.3">
      <c r="A70" s="173">
        <v>2250</v>
      </c>
      <c r="B70" s="148" t="s">
        <v>45</v>
      </c>
      <c r="C70" s="144">
        <f>SUM(C71:C72)</f>
        <v>80587</v>
      </c>
      <c r="D70" s="144">
        <f t="shared" ref="D70:I70" si="99">SUM(D71:D72)</f>
        <v>25514.2</v>
      </c>
      <c r="E70" s="144">
        <f t="shared" si="99"/>
        <v>0</v>
      </c>
      <c r="F70" s="144">
        <f t="shared" si="99"/>
        <v>32926.800000000003</v>
      </c>
      <c r="G70" s="144">
        <f t="shared" si="99"/>
        <v>0</v>
      </c>
      <c r="H70" s="144">
        <f t="shared" si="99"/>
        <v>22146</v>
      </c>
      <c r="I70" s="144">
        <f t="shared" si="99"/>
        <v>0</v>
      </c>
      <c r="J70" s="144">
        <f>SUM(J71:J72)</f>
        <v>116565.07</v>
      </c>
      <c r="K70" s="145">
        <f t="shared" ref="K70:P70" si="100">SUM(K71:K72)</f>
        <v>47500</v>
      </c>
      <c r="L70" s="144">
        <f t="shared" si="100"/>
        <v>0</v>
      </c>
      <c r="M70" s="145">
        <f t="shared" si="100"/>
        <v>43265</v>
      </c>
      <c r="N70" s="144">
        <f t="shared" si="100"/>
        <v>0</v>
      </c>
      <c r="O70" s="145">
        <f t="shared" si="100"/>
        <v>25800.07</v>
      </c>
      <c r="P70" s="144">
        <f t="shared" si="100"/>
        <v>0</v>
      </c>
      <c r="Q70" s="144">
        <f>SUM(Q71:Q72)</f>
        <v>130347.93</v>
      </c>
      <c r="R70" s="144">
        <f t="shared" ref="R70:W70" si="101">SUM(R71:R72)</f>
        <v>46154</v>
      </c>
      <c r="S70" s="144">
        <f t="shared" si="101"/>
        <v>0</v>
      </c>
      <c r="T70" s="144">
        <f t="shared" si="101"/>
        <v>42280.93</v>
      </c>
      <c r="U70" s="144">
        <f t="shared" si="101"/>
        <v>0</v>
      </c>
      <c r="V70" s="144">
        <f t="shared" si="101"/>
        <v>41913</v>
      </c>
      <c r="W70" s="144">
        <f t="shared" si="101"/>
        <v>0</v>
      </c>
      <c r="X70" s="144">
        <f>SUM(X71:X72)</f>
        <v>122500</v>
      </c>
      <c r="Y70" s="144">
        <f t="shared" ref="Y70:AD70" si="102">SUM(Y71:Y72)</f>
        <v>16017</v>
      </c>
      <c r="Z70" s="144">
        <f t="shared" si="102"/>
        <v>0</v>
      </c>
      <c r="AA70" s="144">
        <f t="shared" si="102"/>
        <v>58983</v>
      </c>
      <c r="AB70" s="144">
        <f t="shared" si="102"/>
        <v>0</v>
      </c>
      <c r="AC70" s="144">
        <f t="shared" si="102"/>
        <v>47500</v>
      </c>
      <c r="AD70" s="144">
        <f t="shared" si="102"/>
        <v>0</v>
      </c>
      <c r="AE70" s="144">
        <f>SUM(AE71:AE72)</f>
        <v>450000</v>
      </c>
      <c r="AF70" s="39"/>
      <c r="AG70" s="44"/>
      <c r="AH70" s="39"/>
    </row>
    <row r="71" spans="1:34" s="6" customFormat="1" ht="12.75" customHeight="1" x14ac:dyDescent="0.3">
      <c r="A71" s="146">
        <v>2250</v>
      </c>
      <c r="B71" s="148" t="s">
        <v>46</v>
      </c>
      <c r="C71" s="133">
        <f>D71+F71+H71</f>
        <v>80587</v>
      </c>
      <c r="D71" s="132">
        <v>25514.2</v>
      </c>
      <c r="E71" s="132"/>
      <c r="F71" s="132">
        <v>32926.800000000003</v>
      </c>
      <c r="G71" s="132"/>
      <c r="H71" s="132">
        <v>22146</v>
      </c>
      <c r="I71" s="132"/>
      <c r="J71" s="132">
        <f>K71+M71+O71</f>
        <v>116565.07</v>
      </c>
      <c r="K71" s="132">
        <v>47500</v>
      </c>
      <c r="L71" s="132"/>
      <c r="M71" s="132">
        <v>43265</v>
      </c>
      <c r="N71" s="132"/>
      <c r="O71" s="132">
        <v>25800.07</v>
      </c>
      <c r="P71" s="132"/>
      <c r="Q71" s="132">
        <f>R71+T71+V71</f>
        <v>130347.93</v>
      </c>
      <c r="R71" s="132">
        <v>46154</v>
      </c>
      <c r="S71" s="132"/>
      <c r="T71" s="132">
        <v>42280.93</v>
      </c>
      <c r="U71" s="132"/>
      <c r="V71" s="132">
        <v>41913</v>
      </c>
      <c r="W71" s="132"/>
      <c r="X71" s="132">
        <f>Y71+AA71+AC71</f>
        <v>122500</v>
      </c>
      <c r="Y71" s="132">
        <v>16017</v>
      </c>
      <c r="Z71" s="132"/>
      <c r="AA71" s="132">
        <v>58983</v>
      </c>
      <c r="AB71" s="132"/>
      <c r="AC71" s="132">
        <v>47500</v>
      </c>
      <c r="AD71" s="132"/>
      <c r="AE71" s="226">
        <f>C71+J71+Q71+X71</f>
        <v>450000</v>
      </c>
      <c r="AF71" s="39"/>
      <c r="AG71" s="39"/>
      <c r="AH71" s="39"/>
    </row>
    <row r="72" spans="1:34" s="6" customFormat="1" ht="12.75" hidden="1" customHeight="1" x14ac:dyDescent="0.3">
      <c r="A72" s="146">
        <v>2259</v>
      </c>
      <c r="B72" s="157" t="s">
        <v>47</v>
      </c>
      <c r="C72" s="132">
        <f>D72+F72+H72</f>
        <v>0</v>
      </c>
      <c r="D72" s="132"/>
      <c r="E72" s="132"/>
      <c r="F72" s="132"/>
      <c r="G72" s="132"/>
      <c r="H72" s="132"/>
      <c r="I72" s="132"/>
      <c r="J72" s="132">
        <f>K72+M72+O72</f>
        <v>0</v>
      </c>
      <c r="K72" s="132"/>
      <c r="L72" s="132"/>
      <c r="M72" s="132"/>
      <c r="N72" s="132"/>
      <c r="O72" s="132"/>
      <c r="P72" s="132"/>
      <c r="Q72" s="132">
        <f>R72+T72+V72</f>
        <v>0</v>
      </c>
      <c r="R72" s="132"/>
      <c r="S72" s="132"/>
      <c r="T72" s="132"/>
      <c r="U72" s="132"/>
      <c r="V72" s="132"/>
      <c r="W72" s="132"/>
      <c r="X72" s="132">
        <f>Y72+AA72+AC72</f>
        <v>0</v>
      </c>
      <c r="Y72" s="132"/>
      <c r="Z72" s="132"/>
      <c r="AA72" s="132"/>
      <c r="AB72" s="132"/>
      <c r="AC72" s="132"/>
      <c r="AD72" s="132"/>
      <c r="AE72" s="149">
        <f>C72+J72+Q72+X72</f>
        <v>0</v>
      </c>
      <c r="AF72" s="39"/>
      <c r="AG72" s="39"/>
      <c r="AH72" s="39"/>
    </row>
    <row r="73" spans="1:34" s="54" customFormat="1" ht="12.75" customHeight="1" x14ac:dyDescent="0.3">
      <c r="A73" s="165">
        <v>2260</v>
      </c>
      <c r="B73" s="148" t="s">
        <v>48</v>
      </c>
      <c r="C73" s="144">
        <f>SUM(C74:C78)</f>
        <v>44200</v>
      </c>
      <c r="D73" s="144">
        <f t="shared" ref="D73:I73" si="103">SUM(D74:D78)</f>
        <v>19800</v>
      </c>
      <c r="E73" s="144">
        <f t="shared" si="103"/>
        <v>0</v>
      </c>
      <c r="F73" s="144">
        <f t="shared" si="103"/>
        <v>13500</v>
      </c>
      <c r="G73" s="144">
        <f t="shared" si="103"/>
        <v>0</v>
      </c>
      <c r="H73" s="144">
        <f t="shared" si="103"/>
        <v>10900</v>
      </c>
      <c r="I73" s="144">
        <f t="shared" si="103"/>
        <v>0</v>
      </c>
      <c r="J73" s="144">
        <f>SUM(J74:J78)</f>
        <v>12700</v>
      </c>
      <c r="K73" s="144">
        <f t="shared" ref="K73:P73" si="104">SUM(K74:K78)</f>
        <v>4600</v>
      </c>
      <c r="L73" s="144">
        <f t="shared" si="104"/>
        <v>0</v>
      </c>
      <c r="M73" s="144">
        <f t="shared" si="104"/>
        <v>4550</v>
      </c>
      <c r="N73" s="144">
        <f t="shared" si="104"/>
        <v>0</v>
      </c>
      <c r="O73" s="144">
        <f t="shared" si="104"/>
        <v>3550</v>
      </c>
      <c r="P73" s="144">
        <f t="shared" si="104"/>
        <v>0</v>
      </c>
      <c r="Q73" s="144">
        <f>R73+T73+V73</f>
        <v>10950</v>
      </c>
      <c r="R73" s="144">
        <f t="shared" ref="R73:W73" si="105">SUM(R74:R78)</f>
        <v>3550</v>
      </c>
      <c r="S73" s="144">
        <f t="shared" si="105"/>
        <v>0</v>
      </c>
      <c r="T73" s="144">
        <f t="shared" si="105"/>
        <v>3750</v>
      </c>
      <c r="U73" s="144">
        <f t="shared" si="105"/>
        <v>0</v>
      </c>
      <c r="V73" s="144">
        <f t="shared" si="105"/>
        <v>3650</v>
      </c>
      <c r="W73" s="144">
        <f t="shared" si="105"/>
        <v>0</v>
      </c>
      <c r="X73" s="144">
        <f>SUM(X74:X78)</f>
        <v>16750</v>
      </c>
      <c r="Y73" s="144">
        <f t="shared" ref="Y73:AD73" si="106">SUM(Y74:Y78)</f>
        <v>4150</v>
      </c>
      <c r="Z73" s="144">
        <f t="shared" si="106"/>
        <v>0</v>
      </c>
      <c r="AA73" s="144">
        <f t="shared" si="106"/>
        <v>3950</v>
      </c>
      <c r="AB73" s="144">
        <f t="shared" si="106"/>
        <v>0</v>
      </c>
      <c r="AC73" s="144">
        <f t="shared" si="106"/>
        <v>8650</v>
      </c>
      <c r="AD73" s="144">
        <f t="shared" si="106"/>
        <v>0</v>
      </c>
      <c r="AE73" s="144">
        <f>SUM(AE74:AE78)</f>
        <v>84600</v>
      </c>
      <c r="AF73" s="39"/>
      <c r="AG73" s="44"/>
      <c r="AH73" s="39"/>
    </row>
    <row r="74" spans="1:34" s="54" customFormat="1" ht="12.75" customHeight="1" x14ac:dyDescent="0.3">
      <c r="A74" s="146">
        <v>2261</v>
      </c>
      <c r="B74" s="148" t="s">
        <v>49</v>
      </c>
      <c r="C74" s="132">
        <f>D74+F74+H74</f>
        <v>9500</v>
      </c>
      <c r="D74" s="132">
        <v>4000</v>
      </c>
      <c r="E74" s="132"/>
      <c r="F74" s="132">
        <v>3000</v>
      </c>
      <c r="G74" s="132"/>
      <c r="H74" s="132">
        <v>2500</v>
      </c>
      <c r="I74" s="132"/>
      <c r="J74" s="132">
        <f>K74+M74+O74</f>
        <v>6600</v>
      </c>
      <c r="K74" s="132">
        <v>2200</v>
      </c>
      <c r="L74" s="132"/>
      <c r="M74" s="132">
        <v>2200</v>
      </c>
      <c r="N74" s="132"/>
      <c r="O74" s="132">
        <v>2200</v>
      </c>
      <c r="P74" s="132"/>
      <c r="Q74" s="132">
        <f>R74+T74+V74</f>
        <v>6900</v>
      </c>
      <c r="R74" s="132">
        <v>2200</v>
      </c>
      <c r="S74" s="132"/>
      <c r="T74" s="132">
        <v>2400</v>
      </c>
      <c r="U74" s="132"/>
      <c r="V74" s="132">
        <v>2300</v>
      </c>
      <c r="W74" s="132"/>
      <c r="X74" s="132">
        <f>Y74+AA74+AC74</f>
        <v>6400</v>
      </c>
      <c r="Y74" s="132">
        <v>2200</v>
      </c>
      <c r="Z74" s="132"/>
      <c r="AA74" s="132">
        <v>2000</v>
      </c>
      <c r="AB74" s="132"/>
      <c r="AC74" s="132">
        <v>2200</v>
      </c>
      <c r="AD74" s="132"/>
      <c r="AE74" s="226">
        <f>C74+J74+Q74+X74</f>
        <v>29400</v>
      </c>
      <c r="AF74" s="39"/>
      <c r="AG74" s="39"/>
      <c r="AH74" s="39"/>
    </row>
    <row r="75" spans="1:34" s="54" customFormat="1" ht="12.75" customHeight="1" x14ac:dyDescent="0.3">
      <c r="A75" s="146">
        <v>2262</v>
      </c>
      <c r="B75" s="148" t="s">
        <v>50</v>
      </c>
      <c r="C75" s="132">
        <f t="shared" ref="C75:C78" si="107">D75+F75+H75</f>
        <v>500</v>
      </c>
      <c r="D75" s="132">
        <v>300</v>
      </c>
      <c r="E75" s="132"/>
      <c r="F75" s="132">
        <v>100</v>
      </c>
      <c r="G75" s="132"/>
      <c r="H75" s="132">
        <v>100</v>
      </c>
      <c r="I75" s="132"/>
      <c r="J75" s="132">
        <f t="shared" ref="J75:J78" si="108">K75+M75+O75</f>
        <v>200</v>
      </c>
      <c r="K75" s="132">
        <v>100</v>
      </c>
      <c r="L75" s="132"/>
      <c r="M75" s="132">
        <v>50</v>
      </c>
      <c r="N75" s="132"/>
      <c r="O75" s="132">
        <v>50</v>
      </c>
      <c r="P75" s="132"/>
      <c r="Q75" s="132">
        <f t="shared" ref="Q75:Q78" si="109">R75+T75+V75</f>
        <v>150</v>
      </c>
      <c r="R75" s="132">
        <v>50</v>
      </c>
      <c r="S75" s="132"/>
      <c r="T75" s="132">
        <v>50</v>
      </c>
      <c r="U75" s="132"/>
      <c r="V75" s="132">
        <v>50</v>
      </c>
      <c r="W75" s="132"/>
      <c r="X75" s="132">
        <f t="shared" ref="X75:X78" si="110">Y75+AA75+AC75</f>
        <v>150</v>
      </c>
      <c r="Y75" s="132">
        <v>50</v>
      </c>
      <c r="Z75" s="132"/>
      <c r="AA75" s="132">
        <v>50</v>
      </c>
      <c r="AB75" s="132"/>
      <c r="AC75" s="132">
        <v>50</v>
      </c>
      <c r="AD75" s="132"/>
      <c r="AE75" s="226">
        <f t="shared" ref="AE75:AE78" si="111">C75+J75+Q75+X75</f>
        <v>1000</v>
      </c>
      <c r="AF75" s="39"/>
      <c r="AG75" s="39"/>
      <c r="AH75" s="39"/>
    </row>
    <row r="76" spans="1:34" s="54" customFormat="1" ht="12.75" hidden="1" customHeight="1" x14ac:dyDescent="0.3">
      <c r="A76" s="146">
        <v>2263</v>
      </c>
      <c r="B76" s="148" t="s">
        <v>51</v>
      </c>
      <c r="C76" s="132">
        <f t="shared" si="107"/>
        <v>0</v>
      </c>
      <c r="D76" s="132"/>
      <c r="E76" s="132"/>
      <c r="F76" s="132"/>
      <c r="G76" s="132"/>
      <c r="H76" s="132"/>
      <c r="I76" s="132"/>
      <c r="J76" s="132">
        <f t="shared" si="108"/>
        <v>0</v>
      </c>
      <c r="K76" s="132"/>
      <c r="L76" s="132"/>
      <c r="M76" s="132"/>
      <c r="N76" s="132"/>
      <c r="O76" s="132"/>
      <c r="P76" s="132"/>
      <c r="Q76" s="132">
        <f t="shared" si="109"/>
        <v>0</v>
      </c>
      <c r="R76" s="132"/>
      <c r="S76" s="132"/>
      <c r="T76" s="132"/>
      <c r="U76" s="132"/>
      <c r="V76" s="132"/>
      <c r="W76" s="132"/>
      <c r="X76" s="132">
        <f t="shared" si="110"/>
        <v>0</v>
      </c>
      <c r="Y76" s="132"/>
      <c r="Z76" s="132"/>
      <c r="AA76" s="132"/>
      <c r="AB76" s="132"/>
      <c r="AC76" s="132"/>
      <c r="AD76" s="132"/>
      <c r="AE76" s="226">
        <f t="shared" si="111"/>
        <v>0</v>
      </c>
      <c r="AF76" s="39"/>
      <c r="AG76" s="39"/>
      <c r="AH76" s="39"/>
    </row>
    <row r="77" spans="1:34" s="54" customFormat="1" ht="32.25" customHeight="1" x14ac:dyDescent="0.3">
      <c r="A77" s="146">
        <v>2264</v>
      </c>
      <c r="B77" s="148" t="s">
        <v>142</v>
      </c>
      <c r="C77" s="132">
        <f t="shared" si="107"/>
        <v>33000</v>
      </c>
      <c r="D77" s="132">
        <v>15000</v>
      </c>
      <c r="E77" s="132"/>
      <c r="F77" s="132">
        <v>10000</v>
      </c>
      <c r="G77" s="132"/>
      <c r="H77" s="132">
        <v>8000</v>
      </c>
      <c r="I77" s="132"/>
      <c r="J77" s="132">
        <f t="shared" si="108"/>
        <v>5000</v>
      </c>
      <c r="K77" s="132">
        <v>2000</v>
      </c>
      <c r="L77" s="132"/>
      <c r="M77" s="132">
        <v>2000</v>
      </c>
      <c r="N77" s="132"/>
      <c r="O77" s="132">
        <v>1000</v>
      </c>
      <c r="P77" s="132"/>
      <c r="Q77" s="132">
        <f t="shared" si="109"/>
        <v>3000</v>
      </c>
      <c r="R77" s="132">
        <v>1000</v>
      </c>
      <c r="S77" s="132"/>
      <c r="T77" s="132">
        <v>1000</v>
      </c>
      <c r="U77" s="132"/>
      <c r="V77" s="132">
        <v>1000</v>
      </c>
      <c r="W77" s="132"/>
      <c r="X77" s="132">
        <f t="shared" si="110"/>
        <v>9000</v>
      </c>
      <c r="Y77" s="132">
        <v>1500</v>
      </c>
      <c r="Z77" s="132"/>
      <c r="AA77" s="132">
        <v>1500</v>
      </c>
      <c r="AB77" s="132"/>
      <c r="AC77" s="132">
        <v>6000</v>
      </c>
      <c r="AD77" s="132"/>
      <c r="AE77" s="226">
        <f t="shared" si="111"/>
        <v>50000</v>
      </c>
      <c r="AF77" s="39"/>
      <c r="AG77" s="39"/>
      <c r="AH77" s="39"/>
    </row>
    <row r="78" spans="1:34" s="54" customFormat="1" ht="12.75" customHeight="1" x14ac:dyDescent="0.3">
      <c r="A78" s="146">
        <v>2269</v>
      </c>
      <c r="B78" s="148" t="s">
        <v>52</v>
      </c>
      <c r="C78" s="132">
        <f t="shared" si="107"/>
        <v>1200</v>
      </c>
      <c r="D78" s="132">
        <v>500</v>
      </c>
      <c r="E78" s="132"/>
      <c r="F78" s="132">
        <v>400</v>
      </c>
      <c r="G78" s="132"/>
      <c r="H78" s="132">
        <v>300</v>
      </c>
      <c r="I78" s="132"/>
      <c r="J78" s="132">
        <f t="shared" si="108"/>
        <v>900</v>
      </c>
      <c r="K78" s="132">
        <v>300</v>
      </c>
      <c r="L78" s="132"/>
      <c r="M78" s="132">
        <v>300</v>
      </c>
      <c r="N78" s="132"/>
      <c r="O78" s="132">
        <v>300</v>
      </c>
      <c r="P78" s="132"/>
      <c r="Q78" s="132">
        <f t="shared" si="109"/>
        <v>900</v>
      </c>
      <c r="R78" s="132">
        <v>300</v>
      </c>
      <c r="S78" s="132"/>
      <c r="T78" s="132">
        <v>300</v>
      </c>
      <c r="U78" s="132"/>
      <c r="V78" s="132">
        <v>300</v>
      </c>
      <c r="W78" s="132"/>
      <c r="X78" s="132">
        <f t="shared" si="110"/>
        <v>1200</v>
      </c>
      <c r="Y78" s="132">
        <v>400</v>
      </c>
      <c r="Z78" s="132"/>
      <c r="AA78" s="132">
        <v>400</v>
      </c>
      <c r="AB78" s="132"/>
      <c r="AC78" s="132">
        <v>400</v>
      </c>
      <c r="AD78" s="132"/>
      <c r="AE78" s="226">
        <f t="shared" si="111"/>
        <v>4200</v>
      </c>
      <c r="AF78" s="39"/>
      <c r="AG78" s="39"/>
      <c r="AH78" s="39"/>
    </row>
    <row r="79" spans="1:34" s="6" customFormat="1" ht="12.75" customHeight="1" x14ac:dyDescent="0.3">
      <c r="A79" s="165">
        <v>2270</v>
      </c>
      <c r="B79" s="148" t="s">
        <v>53</v>
      </c>
      <c r="C79" s="144">
        <f>C80</f>
        <v>100375</v>
      </c>
      <c r="D79" s="144">
        <f t="shared" ref="D79:I79" si="112">D80</f>
        <v>30000</v>
      </c>
      <c r="E79" s="144">
        <f t="shared" si="112"/>
        <v>0</v>
      </c>
      <c r="F79" s="144">
        <f t="shared" si="112"/>
        <v>52000</v>
      </c>
      <c r="G79" s="144">
        <f t="shared" si="112"/>
        <v>0</v>
      </c>
      <c r="H79" s="144">
        <f t="shared" si="112"/>
        <v>18375</v>
      </c>
      <c r="I79" s="144">
        <f t="shared" si="112"/>
        <v>0</v>
      </c>
      <c r="J79" s="144">
        <f>J80</f>
        <v>219451.25</v>
      </c>
      <c r="K79" s="144">
        <f t="shared" ref="K79:P79" si="113">K80</f>
        <v>81482.45</v>
      </c>
      <c r="L79" s="144">
        <f t="shared" si="113"/>
        <v>0</v>
      </c>
      <c r="M79" s="144">
        <f>M80</f>
        <v>83968.8</v>
      </c>
      <c r="N79" s="144">
        <f t="shared" si="113"/>
        <v>0</v>
      </c>
      <c r="O79" s="144">
        <f t="shared" si="113"/>
        <v>54000</v>
      </c>
      <c r="P79" s="144">
        <f t="shared" si="113"/>
        <v>0</v>
      </c>
      <c r="Q79" s="144">
        <f>Q80</f>
        <v>169624.64</v>
      </c>
      <c r="R79" s="144">
        <f t="shared" ref="R79:W79" si="114">R80</f>
        <v>45999.68</v>
      </c>
      <c r="S79" s="144">
        <f t="shared" si="114"/>
        <v>0</v>
      </c>
      <c r="T79" s="144">
        <f t="shared" si="114"/>
        <v>67624.820000000007</v>
      </c>
      <c r="U79" s="144">
        <f t="shared" si="114"/>
        <v>0</v>
      </c>
      <c r="V79" s="144">
        <f>V80</f>
        <v>56000.14</v>
      </c>
      <c r="W79" s="144">
        <f t="shared" si="114"/>
        <v>0</v>
      </c>
      <c r="X79" s="144">
        <f>X80</f>
        <v>166565.31</v>
      </c>
      <c r="Y79" s="144">
        <f t="shared" ref="Y79:AD79" si="115">Y80</f>
        <v>64557.73</v>
      </c>
      <c r="Z79" s="144">
        <f t="shared" si="115"/>
        <v>0</v>
      </c>
      <c r="AA79" s="144">
        <f t="shared" si="115"/>
        <v>53977.06</v>
      </c>
      <c r="AB79" s="144">
        <f t="shared" si="115"/>
        <v>0</v>
      </c>
      <c r="AC79" s="144">
        <f t="shared" si="115"/>
        <v>48030.52</v>
      </c>
      <c r="AD79" s="144">
        <f t="shared" si="115"/>
        <v>0</v>
      </c>
      <c r="AE79" s="144">
        <f>AE80</f>
        <v>656016.19999999995</v>
      </c>
      <c r="AF79" s="39"/>
      <c r="AG79" s="44"/>
      <c r="AH79" s="39"/>
    </row>
    <row r="80" spans="1:34" s="6" customFormat="1" ht="12.75" customHeight="1" x14ac:dyDescent="0.3">
      <c r="A80" s="146">
        <v>2270</v>
      </c>
      <c r="B80" s="157" t="s">
        <v>54</v>
      </c>
      <c r="C80" s="132">
        <f>D80+F80+H80</f>
        <v>100375</v>
      </c>
      <c r="D80" s="132">
        <v>30000</v>
      </c>
      <c r="E80" s="132"/>
      <c r="F80" s="132">
        <v>52000</v>
      </c>
      <c r="G80" s="132"/>
      <c r="H80" s="132">
        <v>18375</v>
      </c>
      <c r="I80" s="132"/>
      <c r="J80" s="132">
        <f>K80+M80+O80</f>
        <v>219451.25</v>
      </c>
      <c r="K80" s="132">
        <v>81482.45</v>
      </c>
      <c r="L80" s="132"/>
      <c r="M80" s="132">
        <v>83968.8</v>
      </c>
      <c r="N80" s="132"/>
      <c r="O80" s="132">
        <v>54000</v>
      </c>
      <c r="P80" s="132"/>
      <c r="Q80" s="132">
        <f>R80+T80+V80</f>
        <v>169624.64</v>
      </c>
      <c r="R80" s="132">
        <v>45999.68</v>
      </c>
      <c r="S80" s="132"/>
      <c r="T80" s="132">
        <v>67624.820000000007</v>
      </c>
      <c r="U80" s="132"/>
      <c r="V80" s="132">
        <v>56000.14</v>
      </c>
      <c r="W80" s="132"/>
      <c r="X80" s="132">
        <f>Y80+AA80+AC80</f>
        <v>166565.31</v>
      </c>
      <c r="Y80" s="132">
        <v>64557.73</v>
      </c>
      <c r="Z80" s="132"/>
      <c r="AA80" s="132">
        <v>53977.06</v>
      </c>
      <c r="AB80" s="132"/>
      <c r="AC80" s="132">
        <v>48030.52</v>
      </c>
      <c r="AD80" s="132"/>
      <c r="AE80" s="226">
        <f>C79+J79+Q79+X79</f>
        <v>656016.19999999995</v>
      </c>
      <c r="AF80" s="39"/>
      <c r="AG80" s="39"/>
      <c r="AH80" s="39"/>
    </row>
    <row r="81" spans="1:34" s="6" customFormat="1" ht="45" customHeight="1" x14ac:dyDescent="0.3">
      <c r="A81" s="172">
        <v>2300</v>
      </c>
      <c r="B81" s="148" t="s">
        <v>55</v>
      </c>
      <c r="C81" s="141">
        <f>C82+C87+C91+C92+C94+C95</f>
        <v>28700</v>
      </c>
      <c r="D81" s="141">
        <f t="shared" ref="D81:I81" si="116">D82+D87+D91+D92+D94+D95</f>
        <v>10000</v>
      </c>
      <c r="E81" s="141">
        <f t="shared" si="116"/>
        <v>0</v>
      </c>
      <c r="F81" s="141">
        <f t="shared" si="116"/>
        <v>9400</v>
      </c>
      <c r="G81" s="141">
        <f t="shared" si="116"/>
        <v>0</v>
      </c>
      <c r="H81" s="141">
        <f t="shared" si="116"/>
        <v>9300</v>
      </c>
      <c r="I81" s="141">
        <f t="shared" si="116"/>
        <v>0</v>
      </c>
      <c r="J81" s="141">
        <f>J82+J87+J91+J92+J94+J95</f>
        <v>29200</v>
      </c>
      <c r="K81" s="142">
        <f>K82+K87+K91+K92+K94+K95</f>
        <v>9800</v>
      </c>
      <c r="L81" s="141">
        <f t="shared" ref="L81:P81" si="117">L82+L87+L91+L92+L94+L95</f>
        <v>0</v>
      </c>
      <c r="M81" s="142">
        <f t="shared" si="117"/>
        <v>9200</v>
      </c>
      <c r="N81" s="141">
        <f t="shared" si="117"/>
        <v>0</v>
      </c>
      <c r="O81" s="142">
        <f t="shared" si="117"/>
        <v>10200</v>
      </c>
      <c r="P81" s="141">
        <f t="shared" si="117"/>
        <v>0</v>
      </c>
      <c r="Q81" s="141">
        <f>Q82+Q87+Q91+Q92+Q94+Q95</f>
        <v>27000</v>
      </c>
      <c r="R81" s="141">
        <f t="shared" ref="R81:W81" si="118">R82+R87+R91+R92+R94+R95</f>
        <v>8800</v>
      </c>
      <c r="S81" s="141">
        <f t="shared" si="118"/>
        <v>0</v>
      </c>
      <c r="T81" s="141">
        <f t="shared" si="118"/>
        <v>8700</v>
      </c>
      <c r="U81" s="141">
        <f t="shared" si="118"/>
        <v>0</v>
      </c>
      <c r="V81" s="141">
        <f t="shared" si="118"/>
        <v>9500</v>
      </c>
      <c r="W81" s="141">
        <f t="shared" si="118"/>
        <v>0</v>
      </c>
      <c r="X81" s="141">
        <f>X82+X87+X91+X92+X94+X95</f>
        <v>26200</v>
      </c>
      <c r="Y81" s="141">
        <f t="shared" ref="Y81:AD81" si="119">Y82+Y87+Y91+Y92+Y94+Y95</f>
        <v>8500</v>
      </c>
      <c r="Z81" s="141">
        <f t="shared" si="119"/>
        <v>0</v>
      </c>
      <c r="AA81" s="141">
        <f t="shared" si="119"/>
        <v>9100</v>
      </c>
      <c r="AB81" s="141">
        <f t="shared" si="119"/>
        <v>0</v>
      </c>
      <c r="AC81" s="141">
        <f t="shared" si="119"/>
        <v>8600</v>
      </c>
      <c r="AD81" s="141">
        <f t="shared" si="119"/>
        <v>0</v>
      </c>
      <c r="AE81" s="141">
        <f>AE82+AE87+AE91+AE92+AE94+AE95</f>
        <v>111100</v>
      </c>
      <c r="AF81" s="38"/>
      <c r="AG81" s="49"/>
      <c r="AH81" s="38"/>
    </row>
    <row r="82" spans="1:34" s="6" customFormat="1" ht="12.75" customHeight="1" x14ac:dyDescent="0.3">
      <c r="A82" s="165">
        <v>2310</v>
      </c>
      <c r="B82" s="148" t="s">
        <v>143</v>
      </c>
      <c r="C82" s="144">
        <f>SUM(C83:C86)</f>
        <v>9000</v>
      </c>
      <c r="D82" s="144">
        <f t="shared" ref="D82:I82" si="120">SUM(D83:D86)</f>
        <v>3000</v>
      </c>
      <c r="E82" s="144">
        <f t="shared" si="120"/>
        <v>0</v>
      </c>
      <c r="F82" s="144">
        <f t="shared" si="120"/>
        <v>3000</v>
      </c>
      <c r="G82" s="144">
        <f t="shared" si="120"/>
        <v>0</v>
      </c>
      <c r="H82" s="144">
        <f t="shared" si="120"/>
        <v>3000</v>
      </c>
      <c r="I82" s="144">
        <f t="shared" si="120"/>
        <v>0</v>
      </c>
      <c r="J82" s="144">
        <f>SUM(J83:J86)</f>
        <v>8800</v>
      </c>
      <c r="K82" s="145">
        <f t="shared" ref="K82:P82" si="121">SUM(K83:K86)</f>
        <v>3000</v>
      </c>
      <c r="L82" s="144">
        <f t="shared" si="121"/>
        <v>0</v>
      </c>
      <c r="M82" s="145">
        <f t="shared" si="121"/>
        <v>2900</v>
      </c>
      <c r="N82" s="144">
        <f t="shared" si="121"/>
        <v>0</v>
      </c>
      <c r="O82" s="145">
        <f t="shared" si="121"/>
        <v>2900</v>
      </c>
      <c r="P82" s="144">
        <f t="shared" si="121"/>
        <v>0</v>
      </c>
      <c r="Q82" s="144">
        <f>SUM(Q83:Q86)</f>
        <v>9200</v>
      </c>
      <c r="R82" s="144">
        <f t="shared" ref="R82:W82" si="122">SUM(R83:R86)</f>
        <v>3100</v>
      </c>
      <c r="S82" s="144">
        <f t="shared" si="122"/>
        <v>0</v>
      </c>
      <c r="T82" s="144">
        <f t="shared" si="122"/>
        <v>2900</v>
      </c>
      <c r="U82" s="144">
        <f t="shared" si="122"/>
        <v>0</v>
      </c>
      <c r="V82" s="144">
        <f t="shared" si="122"/>
        <v>3200</v>
      </c>
      <c r="W82" s="144">
        <f t="shared" si="122"/>
        <v>0</v>
      </c>
      <c r="X82" s="144">
        <f>SUM(X83:X86)</f>
        <v>7400</v>
      </c>
      <c r="Y82" s="144">
        <f t="shared" ref="Y82:AD82" si="123">SUM(Y83:Y86)</f>
        <v>2400</v>
      </c>
      <c r="Z82" s="144">
        <f t="shared" si="123"/>
        <v>0</v>
      </c>
      <c r="AA82" s="144">
        <f t="shared" si="123"/>
        <v>2500</v>
      </c>
      <c r="AB82" s="144">
        <f t="shared" si="123"/>
        <v>0</v>
      </c>
      <c r="AC82" s="144">
        <f t="shared" si="123"/>
        <v>2500</v>
      </c>
      <c r="AD82" s="144">
        <f t="shared" si="123"/>
        <v>0</v>
      </c>
      <c r="AE82" s="144">
        <f>SUM(AE83:AE86)</f>
        <v>34400</v>
      </c>
      <c r="AF82" s="39"/>
      <c r="AG82" s="44"/>
      <c r="AH82" s="39"/>
    </row>
    <row r="83" spans="1:34" s="6" customFormat="1" ht="12.75" customHeight="1" x14ac:dyDescent="0.3">
      <c r="A83" s="146">
        <v>2311</v>
      </c>
      <c r="B83" s="148" t="s">
        <v>56</v>
      </c>
      <c r="C83" s="132">
        <f>D83+F83+H83</f>
        <v>1500</v>
      </c>
      <c r="D83" s="132">
        <v>500</v>
      </c>
      <c r="E83" s="132"/>
      <c r="F83" s="132">
        <v>500</v>
      </c>
      <c r="G83" s="132"/>
      <c r="H83" s="132">
        <v>500</v>
      </c>
      <c r="I83" s="132"/>
      <c r="J83" s="132">
        <f>K83+M83+O83</f>
        <v>1300</v>
      </c>
      <c r="K83" s="133">
        <v>500</v>
      </c>
      <c r="L83" s="132"/>
      <c r="M83" s="133">
        <v>400</v>
      </c>
      <c r="N83" s="132"/>
      <c r="O83" s="133">
        <v>400</v>
      </c>
      <c r="P83" s="132"/>
      <c r="Q83" s="132">
        <f>R83+T83+V83</f>
        <v>1300</v>
      </c>
      <c r="R83" s="132">
        <v>400</v>
      </c>
      <c r="S83" s="132"/>
      <c r="T83" s="132">
        <v>400</v>
      </c>
      <c r="U83" s="132"/>
      <c r="V83" s="132">
        <v>500</v>
      </c>
      <c r="W83" s="132"/>
      <c r="X83" s="132">
        <f>Y83+AA83+AC83</f>
        <v>1400</v>
      </c>
      <c r="Y83" s="132">
        <v>400</v>
      </c>
      <c r="Z83" s="132"/>
      <c r="AA83" s="132">
        <v>500</v>
      </c>
      <c r="AB83" s="132"/>
      <c r="AC83" s="132">
        <v>500</v>
      </c>
      <c r="AD83" s="132"/>
      <c r="AE83" s="226">
        <f>C83+J83+Q83+X83</f>
        <v>5500</v>
      </c>
      <c r="AF83" s="39"/>
      <c r="AG83" s="39"/>
      <c r="AH83" s="39"/>
    </row>
    <row r="84" spans="1:34" s="6" customFormat="1" ht="12.75" customHeight="1" x14ac:dyDescent="0.3">
      <c r="A84" s="146">
        <v>2312</v>
      </c>
      <c r="B84" s="148" t="s">
        <v>57</v>
      </c>
      <c r="C84" s="132">
        <f t="shared" ref="C84:C86" si="124">D84+F84+H84</f>
        <v>4500</v>
      </c>
      <c r="D84" s="132">
        <v>1500</v>
      </c>
      <c r="E84" s="132"/>
      <c r="F84" s="132">
        <v>1500</v>
      </c>
      <c r="G84" s="132"/>
      <c r="H84" s="132">
        <v>1500</v>
      </c>
      <c r="I84" s="132"/>
      <c r="J84" s="132">
        <f t="shared" ref="J84:J86" si="125">K84+M84+O84</f>
        <v>4500</v>
      </c>
      <c r="K84" s="133">
        <v>1500</v>
      </c>
      <c r="L84" s="132"/>
      <c r="M84" s="133">
        <v>1500</v>
      </c>
      <c r="N84" s="132"/>
      <c r="O84" s="133">
        <v>1500</v>
      </c>
      <c r="P84" s="132"/>
      <c r="Q84" s="132">
        <f t="shared" ref="Q84:Q86" si="126">R84+T84+V84</f>
        <v>4900</v>
      </c>
      <c r="R84" s="132">
        <v>1700</v>
      </c>
      <c r="S84" s="132"/>
      <c r="T84" s="132">
        <v>1500</v>
      </c>
      <c r="U84" s="132"/>
      <c r="V84" s="132">
        <v>1700</v>
      </c>
      <c r="W84" s="132"/>
      <c r="X84" s="132">
        <f t="shared" ref="X84:X86" si="127">Y84+AA84+AC84</f>
        <v>3000</v>
      </c>
      <c r="Y84" s="132">
        <v>1000</v>
      </c>
      <c r="Z84" s="132"/>
      <c r="AA84" s="132">
        <v>1000</v>
      </c>
      <c r="AB84" s="132"/>
      <c r="AC84" s="132">
        <v>1000</v>
      </c>
      <c r="AD84" s="132"/>
      <c r="AE84" s="226">
        <f t="shared" ref="AE84:AE85" si="128">C84+J84+Q84+X84</f>
        <v>16900</v>
      </c>
      <c r="AF84" s="39"/>
      <c r="AG84" s="39"/>
      <c r="AH84" s="39"/>
    </row>
    <row r="85" spans="1:34" s="54" customFormat="1" ht="12.75" customHeight="1" x14ac:dyDescent="0.3">
      <c r="A85" s="146">
        <v>2313</v>
      </c>
      <c r="B85" s="148" t="s">
        <v>58</v>
      </c>
      <c r="C85" s="132">
        <f t="shared" si="124"/>
        <v>0</v>
      </c>
      <c r="D85" s="132"/>
      <c r="E85" s="132"/>
      <c r="F85" s="132"/>
      <c r="G85" s="132"/>
      <c r="H85" s="132"/>
      <c r="I85" s="132"/>
      <c r="J85" s="132">
        <f t="shared" si="125"/>
        <v>0</v>
      </c>
      <c r="K85" s="133"/>
      <c r="L85" s="132"/>
      <c r="M85" s="133"/>
      <c r="N85" s="132"/>
      <c r="O85" s="133"/>
      <c r="P85" s="132"/>
      <c r="Q85" s="132">
        <f t="shared" si="126"/>
        <v>0</v>
      </c>
      <c r="R85" s="132"/>
      <c r="S85" s="132"/>
      <c r="T85" s="132"/>
      <c r="U85" s="132"/>
      <c r="V85" s="132"/>
      <c r="W85" s="132"/>
      <c r="X85" s="132">
        <f t="shared" si="127"/>
        <v>0</v>
      </c>
      <c r="Y85" s="132"/>
      <c r="Z85" s="132"/>
      <c r="AA85" s="132"/>
      <c r="AB85" s="132"/>
      <c r="AC85" s="132"/>
      <c r="AD85" s="132"/>
      <c r="AE85" s="226">
        <f t="shared" si="128"/>
        <v>0</v>
      </c>
      <c r="AF85" s="39"/>
      <c r="AG85" s="39"/>
      <c r="AH85" s="39"/>
    </row>
    <row r="86" spans="1:34" s="54" customFormat="1" ht="52.5" customHeight="1" x14ac:dyDescent="0.3">
      <c r="A86" s="146">
        <v>2314</v>
      </c>
      <c r="B86" s="148" t="s">
        <v>144</v>
      </c>
      <c r="C86" s="132">
        <f t="shared" si="124"/>
        <v>3000</v>
      </c>
      <c r="D86" s="132">
        <v>1000</v>
      </c>
      <c r="E86" s="132"/>
      <c r="F86" s="132">
        <v>1000</v>
      </c>
      <c r="G86" s="132"/>
      <c r="H86" s="132">
        <v>1000</v>
      </c>
      <c r="I86" s="132"/>
      <c r="J86" s="132">
        <f t="shared" si="125"/>
        <v>3000</v>
      </c>
      <c r="K86" s="133">
        <v>1000</v>
      </c>
      <c r="L86" s="132"/>
      <c r="M86" s="133">
        <v>1000</v>
      </c>
      <c r="N86" s="132"/>
      <c r="O86" s="133">
        <v>1000</v>
      </c>
      <c r="P86" s="132"/>
      <c r="Q86" s="132">
        <f t="shared" si="126"/>
        <v>3000</v>
      </c>
      <c r="R86" s="132">
        <v>1000</v>
      </c>
      <c r="S86" s="132"/>
      <c r="T86" s="132">
        <v>1000</v>
      </c>
      <c r="U86" s="132"/>
      <c r="V86" s="132">
        <v>1000</v>
      </c>
      <c r="W86" s="132"/>
      <c r="X86" s="132">
        <f t="shared" si="127"/>
        <v>3000</v>
      </c>
      <c r="Y86" s="132">
        <v>1000</v>
      </c>
      <c r="Z86" s="132"/>
      <c r="AA86" s="132">
        <v>1000</v>
      </c>
      <c r="AB86" s="132"/>
      <c r="AC86" s="132">
        <v>1000</v>
      </c>
      <c r="AD86" s="132"/>
      <c r="AE86" s="226">
        <f>C86+J86+Q86+X86</f>
        <v>12000</v>
      </c>
      <c r="AF86" s="39"/>
      <c r="AG86" s="39"/>
      <c r="AH86" s="39"/>
    </row>
    <row r="87" spans="1:34" s="54" customFormat="1" ht="12.75" customHeight="1" x14ac:dyDescent="0.3">
      <c r="A87" s="165">
        <v>2320</v>
      </c>
      <c r="B87" s="148" t="s">
        <v>59</v>
      </c>
      <c r="C87" s="144">
        <f>SUM(C88:C90)</f>
        <v>4200</v>
      </c>
      <c r="D87" s="144">
        <f t="shared" ref="D87:I87" si="129">SUM(D88:D90)</f>
        <v>1500</v>
      </c>
      <c r="E87" s="144">
        <f t="shared" si="129"/>
        <v>0</v>
      </c>
      <c r="F87" s="144">
        <f t="shared" si="129"/>
        <v>1400</v>
      </c>
      <c r="G87" s="144">
        <f t="shared" si="129"/>
        <v>0</v>
      </c>
      <c r="H87" s="144">
        <f t="shared" si="129"/>
        <v>1300</v>
      </c>
      <c r="I87" s="144">
        <f t="shared" si="129"/>
        <v>0</v>
      </c>
      <c r="J87" s="144">
        <f>SUM(J88:J90)</f>
        <v>3900</v>
      </c>
      <c r="K87" s="145">
        <f t="shared" ref="K87:P87" si="130">SUM(K88:K90)</f>
        <v>1300</v>
      </c>
      <c r="L87" s="144">
        <f t="shared" si="130"/>
        <v>0</v>
      </c>
      <c r="M87" s="145">
        <f t="shared" si="130"/>
        <v>1300</v>
      </c>
      <c r="N87" s="144">
        <f t="shared" si="130"/>
        <v>0</v>
      </c>
      <c r="O87" s="145">
        <f t="shared" si="130"/>
        <v>1300</v>
      </c>
      <c r="P87" s="144">
        <f t="shared" si="130"/>
        <v>0</v>
      </c>
      <c r="Q87" s="144">
        <f>SUM(Q88:Q90)</f>
        <v>3800</v>
      </c>
      <c r="R87" s="144">
        <f t="shared" ref="R87:W87" si="131">SUM(R88:R90)</f>
        <v>1200</v>
      </c>
      <c r="S87" s="144">
        <f t="shared" si="131"/>
        <v>0</v>
      </c>
      <c r="T87" s="144">
        <f t="shared" si="131"/>
        <v>1300</v>
      </c>
      <c r="U87" s="144">
        <f t="shared" si="131"/>
        <v>0</v>
      </c>
      <c r="V87" s="144">
        <f t="shared" si="131"/>
        <v>1300</v>
      </c>
      <c r="W87" s="144">
        <f t="shared" si="131"/>
        <v>0</v>
      </c>
      <c r="X87" s="144">
        <f>SUM(X88:X90)</f>
        <v>4800</v>
      </c>
      <c r="Y87" s="144">
        <f t="shared" ref="Y87:AD87" si="132">SUM(Y88:Y90)</f>
        <v>1600</v>
      </c>
      <c r="Z87" s="144">
        <f t="shared" si="132"/>
        <v>0</v>
      </c>
      <c r="AA87" s="144">
        <f t="shared" si="132"/>
        <v>1600</v>
      </c>
      <c r="AB87" s="144">
        <f t="shared" si="132"/>
        <v>0</v>
      </c>
      <c r="AC87" s="144">
        <f t="shared" si="132"/>
        <v>1600</v>
      </c>
      <c r="AD87" s="144">
        <f t="shared" si="132"/>
        <v>0</v>
      </c>
      <c r="AE87" s="144">
        <f>SUM(AE88:AE90)</f>
        <v>16700</v>
      </c>
      <c r="AF87" s="39"/>
      <c r="AG87" s="44"/>
      <c r="AH87" s="39"/>
    </row>
    <row r="88" spans="1:34" s="54" customFormat="1" ht="12.75" customHeight="1" x14ac:dyDescent="0.3">
      <c r="A88" s="146">
        <v>2321</v>
      </c>
      <c r="B88" s="148" t="s">
        <v>60</v>
      </c>
      <c r="C88" s="132">
        <f>D88+F88+H88</f>
        <v>0</v>
      </c>
      <c r="D88" s="132"/>
      <c r="E88" s="132"/>
      <c r="F88" s="132"/>
      <c r="G88" s="132"/>
      <c r="H88" s="132"/>
      <c r="I88" s="132"/>
      <c r="J88" s="132"/>
      <c r="K88" s="133"/>
      <c r="L88" s="132"/>
      <c r="M88" s="133"/>
      <c r="N88" s="132"/>
      <c r="O88" s="133"/>
      <c r="P88" s="132"/>
      <c r="Q88" s="132">
        <f>R88+T88+V88</f>
        <v>0</v>
      </c>
      <c r="R88" s="132"/>
      <c r="S88" s="132"/>
      <c r="T88" s="132"/>
      <c r="U88" s="132"/>
      <c r="V88" s="132"/>
      <c r="W88" s="132"/>
      <c r="X88" s="132">
        <f>Y88+AA88+AC88</f>
        <v>0</v>
      </c>
      <c r="Y88" s="132"/>
      <c r="Z88" s="132"/>
      <c r="AA88" s="132"/>
      <c r="AB88" s="132"/>
      <c r="AC88" s="132"/>
      <c r="AD88" s="132"/>
      <c r="AE88" s="149">
        <f>C88+J88+Q88+X88</f>
        <v>0</v>
      </c>
      <c r="AF88" s="39"/>
      <c r="AG88" s="39"/>
      <c r="AH88" s="39"/>
    </row>
    <row r="89" spans="1:34" s="54" customFormat="1" ht="12.75" customHeight="1" x14ac:dyDescent="0.3">
      <c r="A89" s="146">
        <v>2322</v>
      </c>
      <c r="B89" s="148" t="s">
        <v>61</v>
      </c>
      <c r="C89" s="132">
        <f t="shared" ref="C89:C91" si="133">D89+F89+H89</f>
        <v>4200</v>
      </c>
      <c r="D89" s="132">
        <v>1500</v>
      </c>
      <c r="E89" s="132"/>
      <c r="F89" s="132">
        <v>1400</v>
      </c>
      <c r="G89" s="132"/>
      <c r="H89" s="132">
        <v>1300</v>
      </c>
      <c r="I89" s="132"/>
      <c r="J89" s="132">
        <f>K89+M89+O89</f>
        <v>3900</v>
      </c>
      <c r="K89" s="133">
        <v>1300</v>
      </c>
      <c r="L89" s="132"/>
      <c r="M89" s="133">
        <v>1300</v>
      </c>
      <c r="N89" s="132"/>
      <c r="O89" s="133">
        <v>1300</v>
      </c>
      <c r="P89" s="132"/>
      <c r="Q89" s="132">
        <f t="shared" ref="Q89:Q91" si="134">R89+T89+V89</f>
        <v>3800</v>
      </c>
      <c r="R89" s="132">
        <v>1200</v>
      </c>
      <c r="S89" s="132"/>
      <c r="T89" s="132">
        <v>1300</v>
      </c>
      <c r="U89" s="132"/>
      <c r="V89" s="132">
        <v>1300</v>
      </c>
      <c r="W89" s="132"/>
      <c r="X89" s="132">
        <f t="shared" ref="X89:X91" si="135">Y89+AA89+AC89</f>
        <v>4800</v>
      </c>
      <c r="Y89" s="132">
        <v>1600</v>
      </c>
      <c r="Z89" s="132"/>
      <c r="AA89" s="132">
        <v>1600</v>
      </c>
      <c r="AB89" s="132"/>
      <c r="AC89" s="132">
        <v>1600</v>
      </c>
      <c r="AD89" s="132"/>
      <c r="AE89" s="226">
        <f t="shared" ref="AE89:AE97" si="136">C89+J89+Q89+X89</f>
        <v>16700</v>
      </c>
      <c r="AF89" s="39"/>
      <c r="AG89" s="39"/>
      <c r="AH89" s="39"/>
    </row>
    <row r="90" spans="1:34" s="54" customFormat="1" ht="12.75" customHeight="1" x14ac:dyDescent="0.3">
      <c r="A90" s="146">
        <v>2329</v>
      </c>
      <c r="B90" s="148" t="s">
        <v>62</v>
      </c>
      <c r="C90" s="132">
        <f t="shared" si="133"/>
        <v>0</v>
      </c>
      <c r="D90" s="132"/>
      <c r="E90" s="132"/>
      <c r="F90" s="132"/>
      <c r="G90" s="132"/>
      <c r="H90" s="132"/>
      <c r="I90" s="132"/>
      <c r="J90" s="132">
        <f t="shared" ref="J90:J91" si="137">K90+M90+O90</f>
        <v>0</v>
      </c>
      <c r="K90" s="133"/>
      <c r="L90" s="132"/>
      <c r="M90" s="133"/>
      <c r="N90" s="132"/>
      <c r="O90" s="133"/>
      <c r="P90" s="132"/>
      <c r="Q90" s="132">
        <f t="shared" si="134"/>
        <v>0</v>
      </c>
      <c r="R90" s="132"/>
      <c r="S90" s="132"/>
      <c r="T90" s="132"/>
      <c r="U90" s="132"/>
      <c r="V90" s="132"/>
      <c r="W90" s="132"/>
      <c r="X90" s="132">
        <f t="shared" si="135"/>
        <v>0</v>
      </c>
      <c r="Y90" s="132"/>
      <c r="Z90" s="132"/>
      <c r="AA90" s="132"/>
      <c r="AB90" s="132"/>
      <c r="AC90" s="132"/>
      <c r="AD90" s="132"/>
      <c r="AE90" s="149">
        <f t="shared" si="136"/>
        <v>0</v>
      </c>
      <c r="AF90" s="39"/>
      <c r="AG90" s="39"/>
      <c r="AH90" s="39"/>
    </row>
    <row r="91" spans="1:34" s="54" customFormat="1" ht="21" customHeight="1" x14ac:dyDescent="0.3">
      <c r="A91" s="173">
        <v>2330</v>
      </c>
      <c r="B91" s="148" t="s">
        <v>63</v>
      </c>
      <c r="C91" s="132">
        <f t="shared" si="133"/>
        <v>0</v>
      </c>
      <c r="D91" s="132"/>
      <c r="E91" s="132"/>
      <c r="F91" s="132"/>
      <c r="G91" s="132"/>
      <c r="H91" s="132"/>
      <c r="I91" s="132"/>
      <c r="J91" s="132">
        <f t="shared" si="137"/>
        <v>0</v>
      </c>
      <c r="K91" s="133"/>
      <c r="L91" s="132"/>
      <c r="M91" s="133"/>
      <c r="N91" s="132"/>
      <c r="O91" s="133"/>
      <c r="P91" s="132"/>
      <c r="Q91" s="132">
        <f t="shared" si="134"/>
        <v>0</v>
      </c>
      <c r="R91" s="132"/>
      <c r="S91" s="132"/>
      <c r="T91" s="132"/>
      <c r="U91" s="132"/>
      <c r="V91" s="132"/>
      <c r="W91" s="132"/>
      <c r="X91" s="132">
        <f t="shared" si="135"/>
        <v>0</v>
      </c>
      <c r="Y91" s="132"/>
      <c r="Z91" s="132"/>
      <c r="AA91" s="132"/>
      <c r="AB91" s="132"/>
      <c r="AC91" s="132"/>
      <c r="AD91" s="132"/>
      <c r="AE91" s="149">
        <f t="shared" si="136"/>
        <v>0</v>
      </c>
      <c r="AF91" s="39"/>
      <c r="AG91" s="39"/>
      <c r="AH91" s="39"/>
    </row>
    <row r="92" spans="1:34" s="6" customFormat="1" ht="48" hidden="1" customHeight="1" x14ac:dyDescent="0.3">
      <c r="A92" s="173">
        <v>2340</v>
      </c>
      <c r="B92" s="148" t="s">
        <v>64</v>
      </c>
      <c r="C92" s="144">
        <f>C93</f>
        <v>0</v>
      </c>
      <c r="D92" s="144">
        <f t="shared" ref="D92:I92" si="138">D93</f>
        <v>0</v>
      </c>
      <c r="E92" s="144">
        <f t="shared" si="138"/>
        <v>0</v>
      </c>
      <c r="F92" s="144">
        <f t="shared" si="138"/>
        <v>0</v>
      </c>
      <c r="G92" s="144">
        <f t="shared" si="138"/>
        <v>0</v>
      </c>
      <c r="H92" s="144">
        <f t="shared" si="138"/>
        <v>0</v>
      </c>
      <c r="I92" s="144">
        <f t="shared" si="138"/>
        <v>0</v>
      </c>
      <c r="J92" s="144">
        <f>J93</f>
        <v>0</v>
      </c>
      <c r="K92" s="145">
        <f t="shared" ref="K92:P92" si="139">K93</f>
        <v>0</v>
      </c>
      <c r="L92" s="144">
        <f t="shared" si="139"/>
        <v>0</v>
      </c>
      <c r="M92" s="145">
        <f t="shared" si="139"/>
        <v>0</v>
      </c>
      <c r="N92" s="144">
        <f t="shared" si="139"/>
        <v>0</v>
      </c>
      <c r="O92" s="145">
        <f t="shared" si="139"/>
        <v>0</v>
      </c>
      <c r="P92" s="144">
        <f t="shared" si="139"/>
        <v>0</v>
      </c>
      <c r="Q92" s="144">
        <f>Q93</f>
        <v>0</v>
      </c>
      <c r="R92" s="144">
        <f t="shared" ref="R92:W92" si="140">R93</f>
        <v>0</v>
      </c>
      <c r="S92" s="144">
        <f t="shared" si="140"/>
        <v>0</v>
      </c>
      <c r="T92" s="144">
        <f t="shared" si="140"/>
        <v>0</v>
      </c>
      <c r="U92" s="144">
        <f t="shared" si="140"/>
        <v>0</v>
      </c>
      <c r="V92" s="144">
        <f t="shared" si="140"/>
        <v>0</v>
      </c>
      <c r="W92" s="144">
        <f t="shared" si="140"/>
        <v>0</v>
      </c>
      <c r="X92" s="144">
        <f>X93</f>
        <v>0</v>
      </c>
      <c r="Y92" s="144">
        <f t="shared" ref="Y92:AD92" si="141">Y93</f>
        <v>0</v>
      </c>
      <c r="Z92" s="144">
        <f t="shared" si="141"/>
        <v>0</v>
      </c>
      <c r="AA92" s="144">
        <f t="shared" si="141"/>
        <v>0</v>
      </c>
      <c r="AB92" s="144">
        <f t="shared" si="141"/>
        <v>0</v>
      </c>
      <c r="AC92" s="144">
        <f t="shared" si="141"/>
        <v>0</v>
      </c>
      <c r="AD92" s="144">
        <f t="shared" si="141"/>
        <v>0</v>
      </c>
      <c r="AE92" s="149">
        <f t="shared" si="136"/>
        <v>0</v>
      </c>
      <c r="AF92" s="39"/>
      <c r="AG92" s="44"/>
      <c r="AH92" s="39"/>
    </row>
    <row r="93" spans="1:34" s="54" customFormat="1" ht="12.75" customHeight="1" x14ac:dyDescent="0.3">
      <c r="A93" s="146">
        <v>2341</v>
      </c>
      <c r="B93" s="148" t="s">
        <v>65</v>
      </c>
      <c r="C93" s="149">
        <f>D93+F93+H93</f>
        <v>0</v>
      </c>
      <c r="D93" s="149"/>
      <c r="E93" s="132"/>
      <c r="F93" s="132"/>
      <c r="G93" s="132"/>
      <c r="H93" s="132"/>
      <c r="I93" s="132"/>
      <c r="J93" s="149"/>
      <c r="K93" s="150"/>
      <c r="L93" s="132"/>
      <c r="M93" s="133"/>
      <c r="N93" s="132"/>
      <c r="O93" s="133"/>
      <c r="P93" s="132"/>
      <c r="Q93" s="149"/>
      <c r="R93" s="149"/>
      <c r="S93" s="149"/>
      <c r="T93" s="149"/>
      <c r="U93" s="149"/>
      <c r="V93" s="149"/>
      <c r="W93" s="132"/>
      <c r="X93" s="149">
        <f>Y93+AA93+AC93</f>
        <v>0</v>
      </c>
      <c r="Y93" s="149"/>
      <c r="Z93" s="149"/>
      <c r="AA93" s="149"/>
      <c r="AB93" s="149"/>
      <c r="AC93" s="149"/>
      <c r="AD93" s="132"/>
      <c r="AE93" s="149">
        <f t="shared" si="136"/>
        <v>0</v>
      </c>
      <c r="AF93" s="39"/>
      <c r="AG93" s="39"/>
      <c r="AH93" s="39"/>
    </row>
    <row r="94" spans="1:34" s="6" customFormat="1" ht="12.75" customHeight="1" x14ac:dyDescent="0.3">
      <c r="A94" s="173">
        <v>2350</v>
      </c>
      <c r="B94" s="148" t="s">
        <v>66</v>
      </c>
      <c r="C94" s="149">
        <f t="shared" ref="C94:C96" si="142">D94+F94+H94</f>
        <v>10000</v>
      </c>
      <c r="D94" s="166">
        <v>3500</v>
      </c>
      <c r="E94" s="132"/>
      <c r="F94" s="132">
        <v>3000</v>
      </c>
      <c r="G94" s="132"/>
      <c r="H94" s="132">
        <v>3500</v>
      </c>
      <c r="I94" s="132"/>
      <c r="J94" s="166">
        <f>K94+M94+O94</f>
        <v>12000</v>
      </c>
      <c r="K94" s="167">
        <v>4000</v>
      </c>
      <c r="L94" s="132"/>
      <c r="M94" s="133">
        <v>4000</v>
      </c>
      <c r="N94" s="132"/>
      <c r="O94" s="133">
        <v>4000</v>
      </c>
      <c r="P94" s="132"/>
      <c r="Q94" s="166">
        <f>R94+T94+V94</f>
        <v>9000</v>
      </c>
      <c r="R94" s="166">
        <v>3000</v>
      </c>
      <c r="S94" s="166"/>
      <c r="T94" s="166">
        <v>3000</v>
      </c>
      <c r="U94" s="166"/>
      <c r="V94" s="166">
        <v>3000</v>
      </c>
      <c r="W94" s="132"/>
      <c r="X94" s="149">
        <f t="shared" ref="X94:X96" si="143">Y94+AA94+AC94</f>
        <v>9000</v>
      </c>
      <c r="Y94" s="166">
        <v>3000</v>
      </c>
      <c r="Z94" s="166"/>
      <c r="AA94" s="166">
        <v>3000</v>
      </c>
      <c r="AB94" s="166"/>
      <c r="AC94" s="166">
        <v>3000</v>
      </c>
      <c r="AD94" s="132"/>
      <c r="AE94" s="226">
        <f t="shared" si="136"/>
        <v>40000</v>
      </c>
      <c r="AF94" s="39"/>
      <c r="AG94" s="39"/>
      <c r="AH94" s="39"/>
    </row>
    <row r="95" spans="1:34" s="6" customFormat="1" ht="12.75" customHeight="1" x14ac:dyDescent="0.3">
      <c r="A95" s="173">
        <v>2390</v>
      </c>
      <c r="B95" s="148" t="s">
        <v>67</v>
      </c>
      <c r="C95" s="149">
        <f t="shared" si="142"/>
        <v>5500</v>
      </c>
      <c r="D95" s="166">
        <v>2000</v>
      </c>
      <c r="E95" s="132"/>
      <c r="F95" s="132">
        <v>2000</v>
      </c>
      <c r="G95" s="132"/>
      <c r="H95" s="132">
        <v>1500</v>
      </c>
      <c r="I95" s="132"/>
      <c r="J95" s="166">
        <f t="shared" ref="J95:J97" si="144">K95+M95+O95</f>
        <v>4500</v>
      </c>
      <c r="K95" s="167">
        <v>1500</v>
      </c>
      <c r="L95" s="132"/>
      <c r="M95" s="133">
        <v>1000</v>
      </c>
      <c r="N95" s="132"/>
      <c r="O95" s="133">
        <v>2000</v>
      </c>
      <c r="P95" s="132"/>
      <c r="Q95" s="166">
        <f>R95+T95+V95</f>
        <v>5000</v>
      </c>
      <c r="R95" s="166">
        <v>1500</v>
      </c>
      <c r="S95" s="166"/>
      <c r="T95" s="166">
        <v>1500</v>
      </c>
      <c r="U95" s="166"/>
      <c r="V95" s="166">
        <v>2000</v>
      </c>
      <c r="W95" s="132"/>
      <c r="X95" s="149">
        <f t="shared" si="143"/>
        <v>5000</v>
      </c>
      <c r="Y95" s="166">
        <v>1500</v>
      </c>
      <c r="Z95" s="166"/>
      <c r="AA95" s="166">
        <v>2000</v>
      </c>
      <c r="AB95" s="166"/>
      <c r="AC95" s="166">
        <v>1500</v>
      </c>
      <c r="AD95" s="132"/>
      <c r="AE95" s="226">
        <f t="shared" si="136"/>
        <v>20000</v>
      </c>
      <c r="AF95" s="39"/>
      <c r="AG95" s="39"/>
      <c r="AH95" s="39"/>
    </row>
    <row r="96" spans="1:34" s="6" customFormat="1" x14ac:dyDescent="0.3">
      <c r="A96" s="172">
        <v>2400</v>
      </c>
      <c r="B96" s="172" t="s">
        <v>68</v>
      </c>
      <c r="C96" s="149">
        <f t="shared" si="142"/>
        <v>0</v>
      </c>
      <c r="D96" s="174"/>
      <c r="E96" s="130"/>
      <c r="F96" s="130"/>
      <c r="G96" s="130"/>
      <c r="H96" s="130"/>
      <c r="I96" s="130"/>
      <c r="J96" s="166">
        <f t="shared" si="144"/>
        <v>0</v>
      </c>
      <c r="K96" s="175"/>
      <c r="L96" s="130"/>
      <c r="M96" s="119"/>
      <c r="N96" s="130"/>
      <c r="O96" s="119"/>
      <c r="P96" s="130"/>
      <c r="Q96" s="174"/>
      <c r="R96" s="174"/>
      <c r="S96" s="174"/>
      <c r="T96" s="174"/>
      <c r="U96" s="174"/>
      <c r="V96" s="174"/>
      <c r="W96" s="130"/>
      <c r="X96" s="149">
        <f t="shared" si="143"/>
        <v>0</v>
      </c>
      <c r="Y96" s="174"/>
      <c r="Z96" s="174"/>
      <c r="AA96" s="174"/>
      <c r="AB96" s="174"/>
      <c r="AC96" s="174"/>
      <c r="AD96" s="130"/>
      <c r="AE96" s="149">
        <f t="shared" si="136"/>
        <v>0</v>
      </c>
      <c r="AF96" s="38"/>
      <c r="AG96" s="38"/>
      <c r="AH96" s="38"/>
    </row>
    <row r="97" spans="1:34" s="6" customFormat="1" ht="12.75" hidden="1" customHeight="1" x14ac:dyDescent="0.3">
      <c r="A97" s="146"/>
      <c r="B97" s="172"/>
      <c r="C97" s="63"/>
      <c r="D97" s="63"/>
      <c r="E97" s="63"/>
      <c r="F97" s="63"/>
      <c r="G97" s="63"/>
      <c r="H97" s="63"/>
      <c r="I97" s="63"/>
      <c r="J97" s="166">
        <f t="shared" si="144"/>
        <v>0</v>
      </c>
      <c r="K97" s="176"/>
      <c r="L97" s="63"/>
      <c r="M97" s="176"/>
      <c r="N97" s="63"/>
      <c r="O97" s="176"/>
      <c r="P97" s="63"/>
      <c r="Q97" s="63"/>
      <c r="R97" s="63"/>
      <c r="S97" s="63"/>
      <c r="T97" s="63"/>
      <c r="U97" s="63"/>
      <c r="V97" s="63"/>
      <c r="W97" s="63"/>
      <c r="X97" s="63"/>
      <c r="Y97" s="63"/>
      <c r="Z97" s="63"/>
      <c r="AA97" s="63"/>
      <c r="AB97" s="63"/>
      <c r="AC97" s="63"/>
      <c r="AD97" s="63"/>
      <c r="AE97" s="149">
        <f t="shared" si="136"/>
        <v>0</v>
      </c>
      <c r="AF97" s="39"/>
      <c r="AG97" s="39"/>
      <c r="AH97" s="39"/>
    </row>
    <row r="98" spans="1:34" s="54" customFormat="1" x14ac:dyDescent="0.3">
      <c r="A98" s="172">
        <v>2500</v>
      </c>
      <c r="B98" s="172" t="s">
        <v>154</v>
      </c>
      <c r="C98" s="141">
        <f>C99+C104</f>
        <v>29876</v>
      </c>
      <c r="D98" s="141">
        <f t="shared" ref="D98:I98" si="145">D99+D104</f>
        <v>10026</v>
      </c>
      <c r="E98" s="141">
        <f t="shared" si="145"/>
        <v>0</v>
      </c>
      <c r="F98" s="141">
        <f t="shared" si="145"/>
        <v>19750</v>
      </c>
      <c r="G98" s="141">
        <f t="shared" si="145"/>
        <v>0</v>
      </c>
      <c r="H98" s="141">
        <f t="shared" si="145"/>
        <v>100</v>
      </c>
      <c r="I98" s="141">
        <f t="shared" si="145"/>
        <v>0</v>
      </c>
      <c r="J98" s="141">
        <f>J99+J104</f>
        <v>25474</v>
      </c>
      <c r="K98" s="142">
        <f t="shared" ref="K98:P98" si="146">K99+K104</f>
        <v>8150</v>
      </c>
      <c r="L98" s="141">
        <f t="shared" si="146"/>
        <v>0</v>
      </c>
      <c r="M98" s="142">
        <f t="shared" si="146"/>
        <v>10224</v>
      </c>
      <c r="N98" s="141">
        <f t="shared" si="146"/>
        <v>0</v>
      </c>
      <c r="O98" s="142">
        <f t="shared" si="146"/>
        <v>7100</v>
      </c>
      <c r="P98" s="141">
        <f t="shared" si="146"/>
        <v>0</v>
      </c>
      <c r="Q98" s="141">
        <f>Q99+Q104</f>
        <v>21350</v>
      </c>
      <c r="R98" s="141">
        <f t="shared" ref="R98:W98" si="147">R99+R104</f>
        <v>7150</v>
      </c>
      <c r="S98" s="141">
        <f t="shared" si="147"/>
        <v>0</v>
      </c>
      <c r="T98" s="141">
        <f t="shared" si="147"/>
        <v>7100</v>
      </c>
      <c r="U98" s="141">
        <f t="shared" si="147"/>
        <v>0</v>
      </c>
      <c r="V98" s="141">
        <f t="shared" si="147"/>
        <v>7100</v>
      </c>
      <c r="W98" s="141">
        <f t="shared" si="147"/>
        <v>0</v>
      </c>
      <c r="X98" s="141">
        <f>X99+X104</f>
        <v>29350</v>
      </c>
      <c r="Y98" s="141">
        <f t="shared" ref="Y98:AD98" si="148">Y99+Y104</f>
        <v>7150</v>
      </c>
      <c r="Z98" s="141">
        <f t="shared" si="148"/>
        <v>0</v>
      </c>
      <c r="AA98" s="141">
        <f t="shared" si="148"/>
        <v>9019</v>
      </c>
      <c r="AB98" s="141">
        <f t="shared" si="148"/>
        <v>0</v>
      </c>
      <c r="AC98" s="141">
        <f t="shared" si="148"/>
        <v>13181</v>
      </c>
      <c r="AD98" s="141">
        <f t="shared" si="148"/>
        <v>0</v>
      </c>
      <c r="AE98" s="141">
        <f>AE99+AE104</f>
        <v>106050</v>
      </c>
      <c r="AF98" s="38"/>
      <c r="AG98" s="38"/>
      <c r="AH98" s="38"/>
    </row>
    <row r="99" spans="1:34" s="6" customFormat="1" ht="12.75" customHeight="1" x14ac:dyDescent="0.3">
      <c r="A99" s="165">
        <v>2510</v>
      </c>
      <c r="B99" s="148" t="s">
        <v>155</v>
      </c>
      <c r="C99" s="144">
        <f>SUM(C100:C103)</f>
        <v>29876</v>
      </c>
      <c r="D99" s="144">
        <f t="shared" ref="D99:I99" si="149">SUM(D100:D103)</f>
        <v>10026</v>
      </c>
      <c r="E99" s="144">
        <f t="shared" si="149"/>
        <v>0</v>
      </c>
      <c r="F99" s="144">
        <f t="shared" si="149"/>
        <v>19750</v>
      </c>
      <c r="G99" s="144">
        <f t="shared" si="149"/>
        <v>0</v>
      </c>
      <c r="H99" s="144">
        <f t="shared" si="149"/>
        <v>100</v>
      </c>
      <c r="I99" s="144">
        <f t="shared" si="149"/>
        <v>0</v>
      </c>
      <c r="J99" s="144">
        <f>SUM(J100:J103)</f>
        <v>25474</v>
      </c>
      <c r="K99" s="145">
        <f t="shared" ref="K99:P99" si="150">SUM(K100:K103)</f>
        <v>8150</v>
      </c>
      <c r="L99" s="144">
        <f t="shared" si="150"/>
        <v>0</v>
      </c>
      <c r="M99" s="145">
        <f t="shared" si="150"/>
        <v>10224</v>
      </c>
      <c r="N99" s="144">
        <f t="shared" si="150"/>
        <v>0</v>
      </c>
      <c r="O99" s="145">
        <f t="shared" si="150"/>
        <v>7100</v>
      </c>
      <c r="P99" s="144">
        <f t="shared" si="150"/>
        <v>0</v>
      </c>
      <c r="Q99" s="144">
        <f>SUM(Q100:Q103)</f>
        <v>21350</v>
      </c>
      <c r="R99" s="144">
        <f t="shared" ref="R99:W99" si="151">SUM(R100:R103)</f>
        <v>7150</v>
      </c>
      <c r="S99" s="144">
        <f t="shared" si="151"/>
        <v>0</v>
      </c>
      <c r="T99" s="144">
        <f t="shared" si="151"/>
        <v>7100</v>
      </c>
      <c r="U99" s="144">
        <f t="shared" si="151"/>
        <v>0</v>
      </c>
      <c r="V99" s="144">
        <f t="shared" si="151"/>
        <v>7100</v>
      </c>
      <c r="W99" s="144">
        <f t="shared" si="151"/>
        <v>0</v>
      </c>
      <c r="X99" s="144">
        <f>SUM(X100:X103)</f>
        <v>29350</v>
      </c>
      <c r="Y99" s="144">
        <f t="shared" ref="Y99:AD99" si="152">SUM(Y100:Y103)</f>
        <v>7150</v>
      </c>
      <c r="Z99" s="144">
        <f t="shared" si="152"/>
        <v>0</v>
      </c>
      <c r="AA99" s="144">
        <f t="shared" si="152"/>
        <v>9019</v>
      </c>
      <c r="AB99" s="144">
        <f t="shared" si="152"/>
        <v>0</v>
      </c>
      <c r="AC99" s="144">
        <f t="shared" si="152"/>
        <v>13181</v>
      </c>
      <c r="AD99" s="144">
        <f t="shared" si="152"/>
        <v>0</v>
      </c>
      <c r="AE99" s="144">
        <f>SUM(AE100:AE103)</f>
        <v>106050</v>
      </c>
      <c r="AF99" s="39"/>
      <c r="AG99" s="44"/>
      <c r="AH99" s="39"/>
    </row>
    <row r="100" spans="1:34" s="6" customFormat="1" ht="30.75" customHeight="1" x14ac:dyDescent="0.3">
      <c r="A100" s="146">
        <v>2512</v>
      </c>
      <c r="B100" s="157" t="s">
        <v>69</v>
      </c>
      <c r="C100" s="132">
        <f>D100+F100+H100</f>
        <v>18876</v>
      </c>
      <c r="D100" s="132">
        <v>9876</v>
      </c>
      <c r="E100" s="132"/>
      <c r="F100" s="132">
        <v>9000</v>
      </c>
      <c r="G100" s="132"/>
      <c r="H100" s="132"/>
      <c r="I100" s="132"/>
      <c r="J100" s="132">
        <f>K100+M100+O100</f>
        <v>25124</v>
      </c>
      <c r="K100" s="133">
        <v>8000</v>
      </c>
      <c r="L100" s="132"/>
      <c r="M100" s="133">
        <v>10124</v>
      </c>
      <c r="N100" s="132"/>
      <c r="O100" s="133">
        <v>7000</v>
      </c>
      <c r="P100" s="132"/>
      <c r="Q100" s="132">
        <f>R100+T100+V100</f>
        <v>21000</v>
      </c>
      <c r="R100" s="132">
        <v>7000</v>
      </c>
      <c r="S100" s="132"/>
      <c r="T100" s="132">
        <v>7000</v>
      </c>
      <c r="U100" s="132"/>
      <c r="V100" s="132">
        <v>7000</v>
      </c>
      <c r="W100" s="132"/>
      <c r="X100" s="132">
        <f>Y100+AA100+AC100</f>
        <v>29000</v>
      </c>
      <c r="Y100" s="132">
        <v>7000</v>
      </c>
      <c r="Z100" s="132"/>
      <c r="AA100" s="132">
        <v>8919</v>
      </c>
      <c r="AB100" s="132"/>
      <c r="AC100" s="132">
        <v>13081</v>
      </c>
      <c r="AD100" s="132"/>
      <c r="AE100" s="226">
        <f>C100+J100+Q100+X100</f>
        <v>94000</v>
      </c>
      <c r="AF100" s="39"/>
      <c r="AG100" s="39"/>
      <c r="AH100" s="39"/>
    </row>
    <row r="101" spans="1:34" s="6" customFormat="1" ht="45" customHeight="1" x14ac:dyDescent="0.3">
      <c r="A101" s="146">
        <v>2513</v>
      </c>
      <c r="B101" s="148" t="s">
        <v>156</v>
      </c>
      <c r="C101" s="132">
        <f t="shared" ref="C101:C103" si="153">D101+F101+H101</f>
        <v>10650</v>
      </c>
      <c r="D101" s="132"/>
      <c r="E101" s="132"/>
      <c r="F101" s="132">
        <v>10650</v>
      </c>
      <c r="G101" s="132"/>
      <c r="H101" s="132"/>
      <c r="I101" s="132"/>
      <c r="J101" s="132">
        <f t="shared" ref="J101:J104" si="154">K101+M101+O101</f>
        <v>0</v>
      </c>
      <c r="K101" s="133"/>
      <c r="L101" s="132"/>
      <c r="M101" s="133"/>
      <c r="N101" s="132"/>
      <c r="O101" s="133"/>
      <c r="P101" s="132"/>
      <c r="Q101" s="132">
        <f t="shared" ref="Q101:Q104" si="155">R101+T101+V101</f>
        <v>0</v>
      </c>
      <c r="R101" s="132"/>
      <c r="S101" s="132"/>
      <c r="T101" s="132"/>
      <c r="U101" s="132"/>
      <c r="V101" s="132"/>
      <c r="W101" s="132"/>
      <c r="X101" s="132">
        <f t="shared" ref="X101:X104" si="156">Y101+AA101+AC101</f>
        <v>0</v>
      </c>
      <c r="Y101" s="132"/>
      <c r="Z101" s="132"/>
      <c r="AA101" s="132"/>
      <c r="AB101" s="132"/>
      <c r="AC101" s="132"/>
      <c r="AD101" s="132"/>
      <c r="AE101" s="226">
        <f t="shared" ref="AE101:AE103" si="157">C101+J101+Q101+X101</f>
        <v>10650</v>
      </c>
      <c r="AF101" s="39"/>
      <c r="AG101" s="39"/>
      <c r="AH101" s="39"/>
    </row>
    <row r="102" spans="1:34" s="6" customFormat="1" ht="18.75" customHeight="1" x14ac:dyDescent="0.3">
      <c r="A102" s="146">
        <v>2516</v>
      </c>
      <c r="B102" s="148" t="s">
        <v>181</v>
      </c>
      <c r="C102" s="132">
        <f t="shared" si="153"/>
        <v>50</v>
      </c>
      <c r="D102" s="132">
        <v>50</v>
      </c>
      <c r="E102" s="132"/>
      <c r="F102" s="132"/>
      <c r="G102" s="132"/>
      <c r="H102" s="132"/>
      <c r="I102" s="132"/>
      <c r="J102" s="132">
        <f t="shared" si="154"/>
        <v>50</v>
      </c>
      <c r="K102" s="133">
        <v>50</v>
      </c>
      <c r="L102" s="132"/>
      <c r="M102" s="133"/>
      <c r="N102" s="132"/>
      <c r="O102" s="133"/>
      <c r="P102" s="132"/>
      <c r="Q102" s="132">
        <f t="shared" si="155"/>
        <v>50</v>
      </c>
      <c r="R102" s="132">
        <v>50</v>
      </c>
      <c r="S102" s="132"/>
      <c r="T102" s="132"/>
      <c r="U102" s="132"/>
      <c r="V102" s="132"/>
      <c r="W102" s="132"/>
      <c r="X102" s="132">
        <f t="shared" si="156"/>
        <v>50</v>
      </c>
      <c r="Y102" s="132">
        <v>50</v>
      </c>
      <c r="Z102" s="132"/>
      <c r="AA102" s="132"/>
      <c r="AB102" s="132"/>
      <c r="AC102" s="132"/>
      <c r="AD102" s="132"/>
      <c r="AE102" s="226">
        <f t="shared" si="157"/>
        <v>200</v>
      </c>
      <c r="AF102" s="39"/>
      <c r="AG102" s="39"/>
      <c r="AH102" s="39"/>
    </row>
    <row r="103" spans="1:34" s="6" customFormat="1" ht="32.25" customHeight="1" x14ac:dyDescent="0.3">
      <c r="A103" s="146">
        <v>2519</v>
      </c>
      <c r="B103" s="148" t="s">
        <v>70</v>
      </c>
      <c r="C103" s="132">
        <f t="shared" si="153"/>
        <v>300</v>
      </c>
      <c r="D103" s="132">
        <v>100</v>
      </c>
      <c r="E103" s="132"/>
      <c r="F103" s="132">
        <v>100</v>
      </c>
      <c r="G103" s="132"/>
      <c r="H103" s="132">
        <v>100</v>
      </c>
      <c r="I103" s="132"/>
      <c r="J103" s="132">
        <f t="shared" si="154"/>
        <v>300</v>
      </c>
      <c r="K103" s="133">
        <v>100</v>
      </c>
      <c r="L103" s="132"/>
      <c r="M103" s="133">
        <v>100</v>
      </c>
      <c r="N103" s="132"/>
      <c r="O103" s="133">
        <v>100</v>
      </c>
      <c r="P103" s="132"/>
      <c r="Q103" s="132">
        <f t="shared" si="155"/>
        <v>300</v>
      </c>
      <c r="R103" s="132">
        <v>100</v>
      </c>
      <c r="S103" s="132"/>
      <c r="T103" s="132">
        <v>100</v>
      </c>
      <c r="U103" s="132"/>
      <c r="V103" s="132">
        <v>100</v>
      </c>
      <c r="W103" s="132"/>
      <c r="X103" s="132">
        <f t="shared" si="156"/>
        <v>300</v>
      </c>
      <c r="Y103" s="132">
        <v>100</v>
      </c>
      <c r="Z103" s="132"/>
      <c r="AA103" s="132">
        <v>100</v>
      </c>
      <c r="AB103" s="132"/>
      <c r="AC103" s="132">
        <v>100</v>
      </c>
      <c r="AD103" s="132"/>
      <c r="AE103" s="226">
        <f t="shared" si="157"/>
        <v>1200</v>
      </c>
      <c r="AF103" s="117"/>
      <c r="AG103" s="117"/>
      <c r="AH103" s="117"/>
    </row>
    <row r="104" spans="1:34" s="6" customFormat="1" ht="12.75" hidden="1" customHeight="1" x14ac:dyDescent="0.3">
      <c r="A104" s="173">
        <v>2520</v>
      </c>
      <c r="B104" s="148" t="s">
        <v>157</v>
      </c>
      <c r="C104" s="132"/>
      <c r="D104" s="132"/>
      <c r="E104" s="132"/>
      <c r="F104" s="132"/>
      <c r="G104" s="132"/>
      <c r="H104" s="132"/>
      <c r="I104" s="132"/>
      <c r="J104" s="132">
        <f t="shared" si="154"/>
        <v>0</v>
      </c>
      <c r="K104" s="133"/>
      <c r="L104" s="132"/>
      <c r="M104" s="133"/>
      <c r="N104" s="132"/>
      <c r="O104" s="133"/>
      <c r="P104" s="132"/>
      <c r="Q104" s="132">
        <f t="shared" si="155"/>
        <v>0</v>
      </c>
      <c r="R104" s="132"/>
      <c r="S104" s="132"/>
      <c r="T104" s="132"/>
      <c r="U104" s="132"/>
      <c r="V104" s="132"/>
      <c r="W104" s="132"/>
      <c r="X104" s="132">
        <f t="shared" si="156"/>
        <v>0</v>
      </c>
      <c r="Y104" s="132"/>
      <c r="Z104" s="132"/>
      <c r="AA104" s="132"/>
      <c r="AB104" s="132"/>
      <c r="AC104" s="132"/>
      <c r="AD104" s="132"/>
      <c r="AE104" s="149">
        <f>C104+J104+Q104+X104</f>
        <v>0</v>
      </c>
      <c r="AF104" s="51"/>
      <c r="AG104" s="51"/>
      <c r="AH104" s="51"/>
    </row>
    <row r="105" spans="1:34" s="54" customFormat="1" x14ac:dyDescent="0.3">
      <c r="A105" s="169">
        <v>4000</v>
      </c>
      <c r="B105" s="170" t="s">
        <v>71</v>
      </c>
      <c r="C105" s="50">
        <f>C106</f>
        <v>0</v>
      </c>
      <c r="D105" s="50">
        <f t="shared" ref="D105:I106" si="158">D106</f>
        <v>0</v>
      </c>
      <c r="E105" s="50">
        <f t="shared" si="158"/>
        <v>0</v>
      </c>
      <c r="F105" s="50">
        <f t="shared" si="158"/>
        <v>0</v>
      </c>
      <c r="G105" s="50">
        <f t="shared" si="158"/>
        <v>0</v>
      </c>
      <c r="H105" s="50">
        <f t="shared" si="158"/>
        <v>0</v>
      </c>
      <c r="I105" s="50">
        <f t="shared" si="158"/>
        <v>0</v>
      </c>
      <c r="J105" s="50">
        <f>J106</f>
        <v>0</v>
      </c>
      <c r="K105" s="105"/>
      <c r="L105" s="42"/>
      <c r="M105" s="52"/>
      <c r="N105" s="42"/>
      <c r="O105" s="52"/>
      <c r="P105" s="42"/>
      <c r="Q105" s="50">
        <f>Q106</f>
        <v>0</v>
      </c>
      <c r="R105" s="50"/>
      <c r="S105" s="50"/>
      <c r="T105" s="50"/>
      <c r="U105" s="50"/>
      <c r="V105" s="50"/>
      <c r="W105" s="42"/>
      <c r="X105" s="50">
        <f>X106</f>
        <v>0</v>
      </c>
      <c r="Y105" s="50">
        <f t="shared" ref="Y105:AD106" si="159">Y106</f>
        <v>0</v>
      </c>
      <c r="Z105" s="50">
        <f t="shared" si="159"/>
        <v>0</v>
      </c>
      <c r="AA105" s="50">
        <f t="shared" si="159"/>
        <v>0</v>
      </c>
      <c r="AB105" s="50">
        <f t="shared" si="159"/>
        <v>0</v>
      </c>
      <c r="AC105" s="50">
        <f t="shared" si="159"/>
        <v>0</v>
      </c>
      <c r="AD105" s="50">
        <f t="shared" si="159"/>
        <v>0</v>
      </c>
      <c r="AE105" s="50">
        <f>AE106</f>
        <v>0</v>
      </c>
      <c r="AF105" s="42"/>
      <c r="AG105" s="50"/>
      <c r="AH105" s="42"/>
    </row>
    <row r="106" spans="1:34" s="6" customFormat="1" hidden="1" x14ac:dyDescent="0.3">
      <c r="A106" s="172">
        <v>4200</v>
      </c>
      <c r="B106" s="148" t="s">
        <v>72</v>
      </c>
      <c r="C106" s="141">
        <f>C107</f>
        <v>0</v>
      </c>
      <c r="D106" s="141">
        <f t="shared" si="158"/>
        <v>0</v>
      </c>
      <c r="E106" s="141">
        <f t="shared" si="158"/>
        <v>0</v>
      </c>
      <c r="F106" s="141">
        <f t="shared" si="158"/>
        <v>0</v>
      </c>
      <c r="G106" s="141">
        <f t="shared" si="158"/>
        <v>0</v>
      </c>
      <c r="H106" s="141">
        <f t="shared" si="158"/>
        <v>0</v>
      </c>
      <c r="I106" s="141">
        <f t="shared" si="158"/>
        <v>0</v>
      </c>
      <c r="J106" s="141">
        <f>J107</f>
        <v>0</v>
      </c>
      <c r="K106" s="142"/>
      <c r="L106" s="82"/>
      <c r="M106" s="81"/>
      <c r="N106" s="82"/>
      <c r="O106" s="81"/>
      <c r="P106" s="82"/>
      <c r="Q106" s="141">
        <f>Q107</f>
        <v>0</v>
      </c>
      <c r="R106" s="141"/>
      <c r="S106" s="141"/>
      <c r="T106" s="141"/>
      <c r="U106" s="141"/>
      <c r="V106" s="141"/>
      <c r="W106" s="82"/>
      <c r="X106" s="141">
        <f>X107</f>
        <v>0</v>
      </c>
      <c r="Y106" s="141">
        <f t="shared" si="159"/>
        <v>0</v>
      </c>
      <c r="Z106" s="141">
        <f t="shared" si="159"/>
        <v>0</v>
      </c>
      <c r="AA106" s="141">
        <f t="shared" si="159"/>
        <v>0</v>
      </c>
      <c r="AB106" s="141">
        <f t="shared" si="159"/>
        <v>0</v>
      </c>
      <c r="AC106" s="141">
        <f t="shared" si="159"/>
        <v>0</v>
      </c>
      <c r="AD106" s="141">
        <f t="shared" si="159"/>
        <v>0</v>
      </c>
      <c r="AE106" s="141">
        <f>AE107</f>
        <v>0</v>
      </c>
      <c r="AF106" s="37"/>
      <c r="AG106" s="43"/>
      <c r="AH106" s="37"/>
    </row>
    <row r="107" spans="1:34" s="6" customFormat="1" hidden="1" x14ac:dyDescent="0.3">
      <c r="A107" s="165">
        <v>4250</v>
      </c>
      <c r="B107" s="148" t="s">
        <v>145</v>
      </c>
      <c r="C107" s="166"/>
      <c r="D107" s="166"/>
      <c r="E107" s="132"/>
      <c r="F107" s="132"/>
      <c r="G107" s="132"/>
      <c r="H107" s="132"/>
      <c r="I107" s="132"/>
      <c r="J107" s="166"/>
      <c r="K107" s="167"/>
      <c r="L107" s="132"/>
      <c r="M107" s="133"/>
      <c r="N107" s="132"/>
      <c r="O107" s="133"/>
      <c r="P107" s="132"/>
      <c r="Q107" s="166"/>
      <c r="R107" s="166"/>
      <c r="S107" s="166"/>
      <c r="T107" s="166"/>
      <c r="U107" s="166"/>
      <c r="V107" s="166"/>
      <c r="W107" s="132"/>
      <c r="X107" s="166"/>
      <c r="Y107" s="166"/>
      <c r="Z107" s="166"/>
      <c r="AA107" s="166"/>
      <c r="AB107" s="166"/>
      <c r="AC107" s="166"/>
      <c r="AD107" s="132"/>
      <c r="AE107" s="166">
        <f>C107+J107+Q107+X107</f>
        <v>0</v>
      </c>
      <c r="AF107" s="39"/>
      <c r="AG107" s="44"/>
      <c r="AH107" s="39"/>
    </row>
    <row r="108" spans="1:34" s="118" customFormat="1" x14ac:dyDescent="0.3">
      <c r="A108" s="169">
        <v>5000</v>
      </c>
      <c r="B108" s="170" t="s">
        <v>158</v>
      </c>
      <c r="C108" s="50">
        <f>C109+C111</f>
        <v>210219</v>
      </c>
      <c r="D108" s="50">
        <f t="shared" ref="D108:I108" si="160">D109+D111</f>
        <v>64413</v>
      </c>
      <c r="E108" s="50">
        <f t="shared" si="160"/>
        <v>0</v>
      </c>
      <c r="F108" s="50">
        <f t="shared" si="160"/>
        <v>65806</v>
      </c>
      <c r="G108" s="50">
        <f t="shared" si="160"/>
        <v>0</v>
      </c>
      <c r="H108" s="50">
        <f t="shared" si="160"/>
        <v>80000</v>
      </c>
      <c r="I108" s="50">
        <f t="shared" si="160"/>
        <v>0</v>
      </c>
      <c r="J108" s="50">
        <f>J109+J111</f>
        <v>117500</v>
      </c>
      <c r="K108" s="105">
        <f t="shared" ref="K108:P108" si="161">K109+K111</f>
        <v>36000</v>
      </c>
      <c r="L108" s="50">
        <f t="shared" si="161"/>
        <v>0</v>
      </c>
      <c r="M108" s="105">
        <f t="shared" si="161"/>
        <v>49500</v>
      </c>
      <c r="N108" s="50">
        <f t="shared" si="161"/>
        <v>0</v>
      </c>
      <c r="O108" s="105">
        <f t="shared" si="161"/>
        <v>32000</v>
      </c>
      <c r="P108" s="50">
        <f t="shared" si="161"/>
        <v>0</v>
      </c>
      <c r="Q108" s="50">
        <f>Q109+Q111</f>
        <v>115031</v>
      </c>
      <c r="R108" s="50">
        <f t="shared" ref="R108:W108" si="162">R109+R111</f>
        <v>41000</v>
      </c>
      <c r="S108" s="50">
        <f t="shared" si="162"/>
        <v>0</v>
      </c>
      <c r="T108" s="50">
        <f t="shared" si="162"/>
        <v>41000</v>
      </c>
      <c r="U108" s="50">
        <f t="shared" si="162"/>
        <v>0</v>
      </c>
      <c r="V108" s="50">
        <f t="shared" si="162"/>
        <v>33031</v>
      </c>
      <c r="W108" s="50">
        <f t="shared" si="162"/>
        <v>0</v>
      </c>
      <c r="X108" s="50">
        <f>X109+X111</f>
        <v>120468</v>
      </c>
      <c r="Y108" s="50">
        <f t="shared" ref="Y108:AD108" si="163">Y109+Y111</f>
        <v>41000</v>
      </c>
      <c r="Z108" s="50">
        <f t="shared" si="163"/>
        <v>0</v>
      </c>
      <c r="AA108" s="50">
        <f t="shared" si="163"/>
        <v>34000</v>
      </c>
      <c r="AB108" s="50">
        <f t="shared" si="163"/>
        <v>0</v>
      </c>
      <c r="AC108" s="50">
        <f>AC109+AC111</f>
        <v>45468</v>
      </c>
      <c r="AD108" s="50">
        <f t="shared" si="163"/>
        <v>0</v>
      </c>
      <c r="AE108" s="50">
        <f>AE109+AE111</f>
        <v>563218</v>
      </c>
      <c r="AF108" s="42"/>
      <c r="AG108" s="50"/>
      <c r="AH108" s="42"/>
    </row>
    <row r="109" spans="1:34" s="6" customFormat="1" x14ac:dyDescent="0.3">
      <c r="A109" s="172">
        <v>5100</v>
      </c>
      <c r="B109" s="148" t="s">
        <v>73</v>
      </c>
      <c r="C109" s="141">
        <f>C110</f>
        <v>4000</v>
      </c>
      <c r="D109" s="141">
        <f t="shared" ref="D109:I109" si="164">D110</f>
        <v>2000</v>
      </c>
      <c r="E109" s="141">
        <f t="shared" si="164"/>
        <v>0</v>
      </c>
      <c r="F109" s="141">
        <f t="shared" si="164"/>
        <v>2000</v>
      </c>
      <c r="G109" s="141">
        <f t="shared" si="164"/>
        <v>0</v>
      </c>
      <c r="H109" s="141">
        <f t="shared" si="164"/>
        <v>0</v>
      </c>
      <c r="I109" s="141">
        <f t="shared" si="164"/>
        <v>0</v>
      </c>
      <c r="J109" s="141">
        <f>J110</f>
        <v>6500</v>
      </c>
      <c r="K109" s="142">
        <f t="shared" ref="K109:P109" si="165">K110</f>
        <v>2000</v>
      </c>
      <c r="L109" s="141">
        <f t="shared" si="165"/>
        <v>0</v>
      </c>
      <c r="M109" s="142">
        <f t="shared" si="165"/>
        <v>2500</v>
      </c>
      <c r="N109" s="141">
        <f t="shared" si="165"/>
        <v>0</v>
      </c>
      <c r="O109" s="142">
        <f t="shared" si="165"/>
        <v>2000</v>
      </c>
      <c r="P109" s="141">
        <f t="shared" si="165"/>
        <v>0</v>
      </c>
      <c r="Q109" s="141">
        <f>Q110</f>
        <v>6000</v>
      </c>
      <c r="R109" s="141">
        <f>R110</f>
        <v>2000</v>
      </c>
      <c r="S109" s="141">
        <f t="shared" ref="S109:W109" si="166">S110</f>
        <v>0</v>
      </c>
      <c r="T109" s="141">
        <f t="shared" si="166"/>
        <v>2000</v>
      </c>
      <c r="U109" s="141">
        <f t="shared" si="166"/>
        <v>0</v>
      </c>
      <c r="V109" s="141">
        <f t="shared" si="166"/>
        <v>2000</v>
      </c>
      <c r="W109" s="141">
        <f t="shared" si="166"/>
        <v>0</v>
      </c>
      <c r="X109" s="141">
        <f>X110</f>
        <v>8500</v>
      </c>
      <c r="Y109" s="141">
        <f t="shared" ref="Y109:AD109" si="167">Y110</f>
        <v>2000</v>
      </c>
      <c r="Z109" s="141">
        <f t="shared" si="167"/>
        <v>0</v>
      </c>
      <c r="AA109" s="141">
        <f t="shared" si="167"/>
        <v>3000</v>
      </c>
      <c r="AB109" s="141">
        <f t="shared" si="167"/>
        <v>0</v>
      </c>
      <c r="AC109" s="141">
        <f>AC110</f>
        <v>3500</v>
      </c>
      <c r="AD109" s="141">
        <f t="shared" si="167"/>
        <v>0</v>
      </c>
      <c r="AE109" s="141">
        <f>AE110</f>
        <v>25000</v>
      </c>
      <c r="AF109" s="37"/>
      <c r="AG109" s="43"/>
      <c r="AH109" s="37"/>
    </row>
    <row r="110" spans="1:34" s="6" customFormat="1" x14ac:dyDescent="0.3">
      <c r="A110" s="165">
        <v>5120</v>
      </c>
      <c r="B110" s="157" t="s">
        <v>74</v>
      </c>
      <c r="C110" s="166">
        <f>D110+F110+H110</f>
        <v>4000</v>
      </c>
      <c r="D110" s="166">
        <v>2000</v>
      </c>
      <c r="E110" s="132"/>
      <c r="F110" s="132">
        <v>2000</v>
      </c>
      <c r="G110" s="132"/>
      <c r="H110" s="132"/>
      <c r="I110" s="132"/>
      <c r="J110" s="166">
        <f>K110+M110+O110</f>
        <v>6500</v>
      </c>
      <c r="K110" s="166">
        <v>2000</v>
      </c>
      <c r="L110" s="132"/>
      <c r="M110" s="132">
        <v>2500</v>
      </c>
      <c r="N110" s="132"/>
      <c r="O110" s="132">
        <v>2000</v>
      </c>
      <c r="P110" s="132"/>
      <c r="Q110" s="166">
        <f>R110+T110+V110</f>
        <v>6000</v>
      </c>
      <c r="R110" s="166">
        <v>2000</v>
      </c>
      <c r="S110" s="166"/>
      <c r="T110" s="166">
        <v>2000</v>
      </c>
      <c r="U110" s="166"/>
      <c r="V110" s="166">
        <v>2000</v>
      </c>
      <c r="W110" s="132"/>
      <c r="X110" s="166">
        <f>Y110+AA110+AC110</f>
        <v>8500</v>
      </c>
      <c r="Y110" s="166">
        <v>2000</v>
      </c>
      <c r="Z110" s="166"/>
      <c r="AA110" s="166">
        <v>3000</v>
      </c>
      <c r="AB110" s="166"/>
      <c r="AC110" s="166">
        <v>3500</v>
      </c>
      <c r="AD110" s="132"/>
      <c r="AE110" s="130">
        <f>C110+J110+Q110+X110</f>
        <v>25000</v>
      </c>
      <c r="AF110" s="39"/>
      <c r="AG110" s="44"/>
      <c r="AH110" s="39"/>
    </row>
    <row r="111" spans="1:34" s="6" customFormat="1" x14ac:dyDescent="0.3">
      <c r="A111" s="172">
        <v>5200</v>
      </c>
      <c r="B111" s="148" t="s">
        <v>75</v>
      </c>
      <c r="C111" s="141">
        <f>C112+C113+C117+C118+C119</f>
        <v>206219</v>
      </c>
      <c r="D111" s="141">
        <f t="shared" ref="D111:I111" si="168">D112+D113+D117+D118+D119</f>
        <v>62413</v>
      </c>
      <c r="E111" s="141">
        <f t="shared" si="168"/>
        <v>0</v>
      </c>
      <c r="F111" s="141">
        <f t="shared" si="168"/>
        <v>63806</v>
      </c>
      <c r="G111" s="141">
        <f t="shared" si="168"/>
        <v>0</v>
      </c>
      <c r="H111" s="141">
        <f t="shared" si="168"/>
        <v>80000</v>
      </c>
      <c r="I111" s="141">
        <f t="shared" si="168"/>
        <v>0</v>
      </c>
      <c r="J111" s="141">
        <f>J112+J113+J117+J118+J119</f>
        <v>111000</v>
      </c>
      <c r="K111" s="141">
        <f t="shared" ref="K111:P111" si="169">K112+K113+K117+K118+K119</f>
        <v>34000</v>
      </c>
      <c r="L111" s="141">
        <f t="shared" si="169"/>
        <v>0</v>
      </c>
      <c r="M111" s="141">
        <f t="shared" si="169"/>
        <v>47000</v>
      </c>
      <c r="N111" s="141">
        <f t="shared" si="169"/>
        <v>0</v>
      </c>
      <c r="O111" s="141">
        <f t="shared" si="169"/>
        <v>30000</v>
      </c>
      <c r="P111" s="141">
        <f t="shared" si="169"/>
        <v>0</v>
      </c>
      <c r="Q111" s="141">
        <f>Q112+Q113+Q117+Q118+Q119</f>
        <v>109031</v>
      </c>
      <c r="R111" s="141">
        <f t="shared" ref="R111:W111" si="170">R112+R113+R117+R118+R119</f>
        <v>39000</v>
      </c>
      <c r="S111" s="141">
        <f t="shared" si="170"/>
        <v>0</v>
      </c>
      <c r="T111" s="141">
        <f t="shared" si="170"/>
        <v>39000</v>
      </c>
      <c r="U111" s="141">
        <f t="shared" si="170"/>
        <v>0</v>
      </c>
      <c r="V111" s="141">
        <f t="shared" si="170"/>
        <v>31031</v>
      </c>
      <c r="W111" s="141">
        <f t="shared" si="170"/>
        <v>0</v>
      </c>
      <c r="X111" s="141">
        <f>X112+X113+X117+X118+X119</f>
        <v>111968</v>
      </c>
      <c r="Y111" s="141">
        <f t="shared" ref="Y111:AD111" si="171">Y112+Y113+Y117+Y118+Y119</f>
        <v>39000</v>
      </c>
      <c r="Z111" s="141">
        <f t="shared" si="171"/>
        <v>0</v>
      </c>
      <c r="AA111" s="141">
        <f t="shared" si="171"/>
        <v>31000</v>
      </c>
      <c r="AB111" s="141">
        <f t="shared" si="171"/>
        <v>0</v>
      </c>
      <c r="AC111" s="141">
        <f t="shared" si="171"/>
        <v>41968</v>
      </c>
      <c r="AD111" s="141">
        <f t="shared" si="171"/>
        <v>0</v>
      </c>
      <c r="AE111" s="141">
        <f>AE112+AE113+AE117+AE118+AE119</f>
        <v>538218</v>
      </c>
      <c r="AF111" s="38"/>
      <c r="AG111" s="49"/>
      <c r="AH111" s="38"/>
    </row>
    <row r="112" spans="1:34" s="6" customFormat="1" x14ac:dyDescent="0.3">
      <c r="A112" s="165">
        <v>5220</v>
      </c>
      <c r="B112" s="148" t="s">
        <v>76</v>
      </c>
      <c r="C112" s="177"/>
      <c r="D112" s="177"/>
      <c r="E112" s="130"/>
      <c r="F112" s="130"/>
      <c r="G112" s="130"/>
      <c r="H112" s="130"/>
      <c r="I112" s="130"/>
      <c r="J112" s="177"/>
      <c r="K112" s="177"/>
      <c r="L112" s="130"/>
      <c r="M112" s="130"/>
      <c r="N112" s="130"/>
      <c r="O112" s="130"/>
      <c r="P112" s="130"/>
      <c r="Q112" s="177"/>
      <c r="R112" s="177"/>
      <c r="S112" s="177"/>
      <c r="T112" s="177"/>
      <c r="U112" s="177"/>
      <c r="V112" s="177"/>
      <c r="W112" s="130"/>
      <c r="X112" s="177"/>
      <c r="Y112" s="177"/>
      <c r="Z112" s="177"/>
      <c r="AA112" s="177"/>
      <c r="AB112" s="177"/>
      <c r="AC112" s="177"/>
      <c r="AD112" s="130"/>
      <c r="AE112" s="132">
        <f>C112+J112+Q112+X112</f>
        <v>0</v>
      </c>
      <c r="AF112" s="38"/>
      <c r="AG112" s="53"/>
      <c r="AH112" s="38"/>
    </row>
    <row r="113" spans="1:34" s="6" customFormat="1" ht="12.75" customHeight="1" x14ac:dyDescent="0.3">
      <c r="A113" s="165">
        <v>5230</v>
      </c>
      <c r="B113" s="148" t="s">
        <v>77</v>
      </c>
      <c r="C113" s="144">
        <f>SUM(C114:C116)</f>
        <v>149000</v>
      </c>
      <c r="D113" s="144">
        <f t="shared" ref="D113:I113" si="172">SUM(D114:D116)</f>
        <v>43413</v>
      </c>
      <c r="E113" s="144">
        <f t="shared" si="172"/>
        <v>0</v>
      </c>
      <c r="F113" s="144">
        <f t="shared" si="172"/>
        <v>25587</v>
      </c>
      <c r="G113" s="144">
        <f t="shared" si="172"/>
        <v>0</v>
      </c>
      <c r="H113" s="144">
        <f t="shared" si="172"/>
        <v>80000</v>
      </c>
      <c r="I113" s="144">
        <f t="shared" si="172"/>
        <v>0</v>
      </c>
      <c r="J113" s="144">
        <f>SUM(J114:J116)</f>
        <v>68000</v>
      </c>
      <c r="K113" s="144">
        <f t="shared" ref="K113:P113" si="173">SUM(K114:K116)</f>
        <v>20000</v>
      </c>
      <c r="L113" s="144">
        <f t="shared" si="173"/>
        <v>0</v>
      </c>
      <c r="M113" s="144">
        <f t="shared" si="173"/>
        <v>28000</v>
      </c>
      <c r="N113" s="144">
        <f t="shared" si="173"/>
        <v>0</v>
      </c>
      <c r="O113" s="144">
        <f t="shared" si="173"/>
        <v>20000</v>
      </c>
      <c r="P113" s="144">
        <f t="shared" si="173"/>
        <v>0</v>
      </c>
      <c r="Q113" s="144">
        <f>SUM(Q114:Q116)</f>
        <v>67031</v>
      </c>
      <c r="R113" s="144">
        <f t="shared" ref="R113:W113" si="174">SUM(R114:R116)</f>
        <v>25000</v>
      </c>
      <c r="S113" s="144">
        <f t="shared" si="174"/>
        <v>0</v>
      </c>
      <c r="T113" s="144">
        <f t="shared" si="174"/>
        <v>25000</v>
      </c>
      <c r="U113" s="144">
        <f t="shared" si="174"/>
        <v>0</v>
      </c>
      <c r="V113" s="144">
        <f t="shared" si="174"/>
        <v>17031</v>
      </c>
      <c r="W113" s="144">
        <f t="shared" si="174"/>
        <v>0</v>
      </c>
      <c r="X113" s="144">
        <f>SUM(X114:X116)</f>
        <v>74968</v>
      </c>
      <c r="Y113" s="144">
        <f t="shared" ref="Y113:AD113" si="175">SUM(Y114:Y116)</f>
        <v>25000</v>
      </c>
      <c r="Z113" s="144">
        <f t="shared" si="175"/>
        <v>0</v>
      </c>
      <c r="AA113" s="144">
        <f t="shared" si="175"/>
        <v>20000</v>
      </c>
      <c r="AB113" s="144">
        <f t="shared" si="175"/>
        <v>0</v>
      </c>
      <c r="AC113" s="144">
        <f t="shared" si="175"/>
        <v>29968</v>
      </c>
      <c r="AD113" s="144">
        <f t="shared" si="175"/>
        <v>0</v>
      </c>
      <c r="AE113" s="144">
        <f>SUM(AE114:AE116)</f>
        <v>358999</v>
      </c>
      <c r="AF113" s="39"/>
      <c r="AG113" s="44"/>
      <c r="AH113" s="39"/>
    </row>
    <row r="114" spans="1:34" s="54" customFormat="1" ht="12.75" customHeight="1" x14ac:dyDescent="0.3">
      <c r="A114" s="146">
        <v>5231</v>
      </c>
      <c r="B114" s="148" t="s">
        <v>78</v>
      </c>
      <c r="C114" s="132">
        <f>D114+F114+H114</f>
        <v>80000</v>
      </c>
      <c r="D114" s="132"/>
      <c r="E114" s="132"/>
      <c r="F114" s="132"/>
      <c r="G114" s="132"/>
      <c r="H114" s="132">
        <v>80000</v>
      </c>
      <c r="I114" s="132"/>
      <c r="J114" s="132">
        <f>K114+M114+O114</f>
        <v>0</v>
      </c>
      <c r="K114" s="132"/>
      <c r="L114" s="132"/>
      <c r="M114" s="132"/>
      <c r="N114" s="132"/>
      <c r="O114" s="132"/>
      <c r="P114" s="132"/>
      <c r="Q114" s="132">
        <f>R114+T114+V114</f>
        <v>0</v>
      </c>
      <c r="R114" s="132"/>
      <c r="S114" s="132"/>
      <c r="T114" s="132"/>
      <c r="U114" s="132"/>
      <c r="V114" s="132"/>
      <c r="W114" s="132"/>
      <c r="X114" s="132">
        <f>Y114+AA114+AC114</f>
        <v>0</v>
      </c>
      <c r="Y114" s="132"/>
      <c r="Z114" s="132"/>
      <c r="AA114" s="132"/>
      <c r="AB114" s="132"/>
      <c r="AC114" s="132"/>
      <c r="AD114" s="132"/>
      <c r="AE114" s="130">
        <f>C114+J114+Q114+X114</f>
        <v>80000</v>
      </c>
      <c r="AF114" s="39"/>
      <c r="AG114" s="39"/>
      <c r="AH114" s="39"/>
    </row>
    <row r="115" spans="1:34" s="54" customFormat="1" ht="12.75" customHeight="1" x14ac:dyDescent="0.3">
      <c r="A115" s="146">
        <v>5238</v>
      </c>
      <c r="B115" s="148" t="s">
        <v>79</v>
      </c>
      <c r="C115" s="132">
        <f t="shared" ref="C115:C119" si="176">D115+F115+H115</f>
        <v>69000</v>
      </c>
      <c r="D115" s="132">
        <v>43413</v>
      </c>
      <c r="E115" s="132"/>
      <c r="F115" s="132">
        <v>25587</v>
      </c>
      <c r="G115" s="132"/>
      <c r="H115" s="132"/>
      <c r="I115" s="132"/>
      <c r="J115" s="132">
        <f t="shared" ref="J115:J119" si="177">K115+M115+O115</f>
        <v>68000</v>
      </c>
      <c r="K115" s="132">
        <v>20000</v>
      </c>
      <c r="L115" s="132"/>
      <c r="M115" s="132">
        <v>28000</v>
      </c>
      <c r="N115" s="132"/>
      <c r="O115" s="132">
        <v>20000</v>
      </c>
      <c r="P115" s="132"/>
      <c r="Q115" s="132">
        <f t="shared" ref="Q115:Q119" si="178">R115+T115+V115</f>
        <v>67031</v>
      </c>
      <c r="R115" s="132">
        <v>25000</v>
      </c>
      <c r="S115" s="132"/>
      <c r="T115" s="132">
        <v>25000</v>
      </c>
      <c r="U115" s="132"/>
      <c r="V115" s="132">
        <v>17031</v>
      </c>
      <c r="W115" s="132"/>
      <c r="X115" s="132">
        <f t="shared" ref="X115:X119" si="179">Y115+AA115+AC115</f>
        <v>74968</v>
      </c>
      <c r="Y115" s="132">
        <v>25000</v>
      </c>
      <c r="Z115" s="132"/>
      <c r="AA115" s="132">
        <v>20000</v>
      </c>
      <c r="AB115" s="132"/>
      <c r="AC115" s="132">
        <v>29968</v>
      </c>
      <c r="AD115" s="132"/>
      <c r="AE115" s="130">
        <f t="shared" ref="AE115:AE119" si="180">C115+J115+Q115+X115</f>
        <v>278999</v>
      </c>
      <c r="AF115" s="39"/>
      <c r="AG115" s="39"/>
      <c r="AH115" s="39"/>
    </row>
    <row r="116" spans="1:34" s="54" customFormat="1" ht="31.5" customHeight="1" x14ac:dyDescent="0.3">
      <c r="A116" s="146">
        <v>5239</v>
      </c>
      <c r="B116" s="157" t="s">
        <v>80</v>
      </c>
      <c r="C116" s="132">
        <f t="shared" si="176"/>
        <v>0</v>
      </c>
      <c r="D116" s="132"/>
      <c r="E116" s="132"/>
      <c r="F116" s="132"/>
      <c r="G116" s="132"/>
      <c r="H116" s="132"/>
      <c r="I116" s="132"/>
      <c r="J116" s="132">
        <f t="shared" si="177"/>
        <v>0</v>
      </c>
      <c r="K116" s="132"/>
      <c r="L116" s="132"/>
      <c r="M116" s="132"/>
      <c r="N116" s="132"/>
      <c r="O116" s="132"/>
      <c r="P116" s="132"/>
      <c r="Q116" s="132">
        <f t="shared" si="178"/>
        <v>0</v>
      </c>
      <c r="R116" s="132"/>
      <c r="S116" s="132"/>
      <c r="T116" s="132"/>
      <c r="U116" s="132"/>
      <c r="V116" s="132"/>
      <c r="W116" s="132"/>
      <c r="X116" s="132">
        <f t="shared" si="179"/>
        <v>0</v>
      </c>
      <c r="Y116" s="132"/>
      <c r="Z116" s="132"/>
      <c r="AA116" s="132"/>
      <c r="AB116" s="132"/>
      <c r="AC116" s="132"/>
      <c r="AD116" s="132"/>
      <c r="AE116" s="132">
        <f t="shared" si="180"/>
        <v>0</v>
      </c>
      <c r="AF116" s="40"/>
      <c r="AG116" s="40"/>
      <c r="AH116" s="40"/>
    </row>
    <row r="117" spans="1:34" s="54" customFormat="1" ht="26.25" customHeight="1" x14ac:dyDescent="0.3">
      <c r="A117" s="178">
        <v>5240</v>
      </c>
      <c r="B117" s="148" t="s">
        <v>81</v>
      </c>
      <c r="C117" s="132">
        <f t="shared" si="176"/>
        <v>31500</v>
      </c>
      <c r="D117" s="132">
        <v>19000</v>
      </c>
      <c r="E117" s="132"/>
      <c r="F117" s="132">
        <v>12500</v>
      </c>
      <c r="G117" s="132"/>
      <c r="H117" s="132"/>
      <c r="I117" s="132"/>
      <c r="J117" s="132">
        <f t="shared" si="177"/>
        <v>43000</v>
      </c>
      <c r="K117" s="132">
        <v>14000</v>
      </c>
      <c r="L117" s="132"/>
      <c r="M117" s="132">
        <v>19000</v>
      </c>
      <c r="N117" s="132"/>
      <c r="O117" s="132">
        <v>10000</v>
      </c>
      <c r="P117" s="132"/>
      <c r="Q117" s="132">
        <f t="shared" si="178"/>
        <v>42000</v>
      </c>
      <c r="R117" s="132">
        <v>14000</v>
      </c>
      <c r="S117" s="132"/>
      <c r="T117" s="132">
        <v>14000</v>
      </c>
      <c r="U117" s="132"/>
      <c r="V117" s="132">
        <v>14000</v>
      </c>
      <c r="W117" s="132"/>
      <c r="X117" s="132">
        <f t="shared" si="179"/>
        <v>37000</v>
      </c>
      <c r="Y117" s="132">
        <v>14000</v>
      </c>
      <c r="Z117" s="132"/>
      <c r="AA117" s="132">
        <v>11000</v>
      </c>
      <c r="AB117" s="132"/>
      <c r="AC117" s="132">
        <v>12000</v>
      </c>
      <c r="AD117" s="132"/>
      <c r="AE117" s="130">
        <f t="shared" si="180"/>
        <v>153500</v>
      </c>
      <c r="AF117" s="55"/>
      <c r="AG117" s="55"/>
      <c r="AH117" s="55"/>
    </row>
    <row r="118" spans="1:34" s="54" customFormat="1" ht="12.75" customHeight="1" x14ac:dyDescent="0.3">
      <c r="A118" s="173">
        <v>5250</v>
      </c>
      <c r="B118" s="157" t="s">
        <v>82</v>
      </c>
      <c r="C118" s="132">
        <f t="shared" si="176"/>
        <v>25719</v>
      </c>
      <c r="D118" s="132"/>
      <c r="E118" s="132"/>
      <c r="F118" s="132">
        <v>25719</v>
      </c>
      <c r="G118" s="132"/>
      <c r="H118" s="132"/>
      <c r="I118" s="132"/>
      <c r="J118" s="132">
        <f t="shared" si="177"/>
        <v>0</v>
      </c>
      <c r="K118" s="133"/>
      <c r="L118" s="132"/>
      <c r="M118" s="133"/>
      <c r="N118" s="132"/>
      <c r="O118" s="133"/>
      <c r="P118" s="132"/>
      <c r="Q118" s="132">
        <f t="shared" si="178"/>
        <v>0</v>
      </c>
      <c r="R118" s="132"/>
      <c r="S118" s="132"/>
      <c r="T118" s="132"/>
      <c r="U118" s="132"/>
      <c r="V118" s="132"/>
      <c r="W118" s="132"/>
      <c r="X118" s="132">
        <f t="shared" si="179"/>
        <v>0</v>
      </c>
      <c r="Y118" s="132"/>
      <c r="Z118" s="132"/>
      <c r="AA118" s="132"/>
      <c r="AB118" s="132"/>
      <c r="AC118" s="132"/>
      <c r="AD118" s="132"/>
      <c r="AE118" s="130">
        <f t="shared" si="180"/>
        <v>25719</v>
      </c>
      <c r="AF118" s="55"/>
      <c r="AG118" s="55"/>
      <c r="AH118" s="55"/>
    </row>
    <row r="119" spans="1:34" s="54" customFormat="1" ht="12.75" customHeight="1" x14ac:dyDescent="0.3">
      <c r="A119" s="173">
        <v>5270</v>
      </c>
      <c r="B119" s="148" t="s">
        <v>146</v>
      </c>
      <c r="C119" s="132">
        <f t="shared" si="176"/>
        <v>0</v>
      </c>
      <c r="D119" s="132"/>
      <c r="E119" s="132"/>
      <c r="F119" s="132"/>
      <c r="G119" s="132"/>
      <c r="H119" s="132"/>
      <c r="I119" s="132"/>
      <c r="J119" s="132">
        <f t="shared" si="177"/>
        <v>0</v>
      </c>
      <c r="K119" s="133"/>
      <c r="L119" s="132"/>
      <c r="M119" s="133"/>
      <c r="N119" s="132"/>
      <c r="O119" s="133"/>
      <c r="P119" s="132"/>
      <c r="Q119" s="132">
        <f t="shared" si="178"/>
        <v>0</v>
      </c>
      <c r="R119" s="132"/>
      <c r="S119" s="132"/>
      <c r="T119" s="132"/>
      <c r="U119" s="132"/>
      <c r="V119" s="132"/>
      <c r="W119" s="132"/>
      <c r="X119" s="132">
        <f t="shared" si="179"/>
        <v>0</v>
      </c>
      <c r="Y119" s="132"/>
      <c r="Z119" s="132"/>
      <c r="AA119" s="132"/>
      <c r="AB119" s="132"/>
      <c r="AC119" s="132"/>
      <c r="AD119" s="132"/>
      <c r="AE119" s="132">
        <f t="shared" si="180"/>
        <v>0</v>
      </c>
      <c r="AF119" s="55"/>
      <c r="AG119" s="55"/>
      <c r="AH119" s="55"/>
    </row>
    <row r="120" spans="1:34" s="54" customFormat="1" x14ac:dyDescent="0.3">
      <c r="A120" s="179"/>
      <c r="B120" s="180" t="s">
        <v>83</v>
      </c>
      <c r="C120" s="57"/>
      <c r="D120" s="57"/>
      <c r="E120" s="57"/>
      <c r="F120" s="57"/>
      <c r="G120" s="57"/>
      <c r="H120" s="57"/>
      <c r="I120" s="57"/>
      <c r="J120" s="57"/>
      <c r="K120" s="58"/>
      <c r="L120" s="57"/>
      <c r="M120" s="58"/>
      <c r="N120" s="57"/>
      <c r="O120" s="58"/>
      <c r="P120" s="57"/>
      <c r="Q120" s="57"/>
      <c r="R120" s="57"/>
      <c r="S120" s="57"/>
      <c r="T120" s="57"/>
      <c r="U120" s="57"/>
      <c r="V120" s="57"/>
      <c r="W120" s="57"/>
      <c r="X120" s="57"/>
      <c r="Y120" s="57"/>
      <c r="Z120" s="57"/>
      <c r="AA120" s="57"/>
      <c r="AB120" s="57"/>
      <c r="AC120" s="57"/>
      <c r="AD120" s="57"/>
      <c r="AE120" s="56"/>
      <c r="AF120" s="57"/>
      <c r="AG120" s="57"/>
      <c r="AH120" s="57"/>
    </row>
    <row r="121" spans="1:34" s="54" customFormat="1" ht="13.5" customHeight="1" x14ac:dyDescent="0.3">
      <c r="A121" s="179"/>
      <c r="B121" s="181" t="s">
        <v>84</v>
      </c>
      <c r="C121" s="62">
        <f t="shared" ref="C121:J121" si="181">C9-C15</f>
        <v>6.5999999642372131E-3</v>
      </c>
      <c r="D121" s="62">
        <f t="shared" si="181"/>
        <v>4.6000001020729542E-3</v>
      </c>
      <c r="E121" s="62">
        <f t="shared" si="181"/>
        <v>0</v>
      </c>
      <c r="F121" s="62">
        <f t="shared" si="181"/>
        <v>9.9999993108212948E-4</v>
      </c>
      <c r="G121" s="62">
        <f t="shared" si="181"/>
        <v>0</v>
      </c>
      <c r="H121" s="62">
        <f t="shared" si="181"/>
        <v>9.9999993108212948E-4</v>
      </c>
      <c r="I121" s="62">
        <f t="shared" si="181"/>
        <v>0</v>
      </c>
      <c r="J121" s="62">
        <f t="shared" si="181"/>
        <v>4.869997501373291E-4</v>
      </c>
      <c r="K121" s="107"/>
      <c r="L121" s="60"/>
      <c r="M121" s="61"/>
      <c r="N121" s="60"/>
      <c r="O121" s="61"/>
      <c r="P121" s="60"/>
      <c r="Q121" s="62">
        <f>Q9-Q15</f>
        <v>3.0000000260770321E-3</v>
      </c>
      <c r="R121" s="62"/>
      <c r="S121" s="62"/>
      <c r="T121" s="62"/>
      <c r="U121" s="62"/>
      <c r="V121" s="62"/>
      <c r="W121" s="60"/>
      <c r="X121" s="62">
        <f>X9-X15</f>
        <v>-1.0999999940395355E-2</v>
      </c>
      <c r="Y121" s="62"/>
      <c r="Z121" s="62"/>
      <c r="AA121" s="62"/>
      <c r="AB121" s="62"/>
      <c r="AC121" s="62"/>
      <c r="AD121" s="60"/>
      <c r="AE121" s="59">
        <f>AE9-AE15</f>
        <v>-9.1300159692764282E-4</v>
      </c>
      <c r="AF121" s="60"/>
      <c r="AG121" s="62"/>
      <c r="AH121" s="60"/>
    </row>
    <row r="122" spans="1:34" s="54" customFormat="1" ht="13.5" customHeight="1" x14ac:dyDescent="0.3">
      <c r="A122" s="179"/>
      <c r="B122" s="181" t="s">
        <v>85</v>
      </c>
      <c r="C122" s="62"/>
      <c r="D122" s="62"/>
      <c r="E122" s="62"/>
      <c r="F122" s="62"/>
      <c r="G122" s="62"/>
      <c r="H122" s="62"/>
      <c r="I122" s="62"/>
      <c r="J122" s="62"/>
      <c r="K122" s="107"/>
      <c r="L122" s="62"/>
      <c r="M122" s="107"/>
      <c r="N122" s="62"/>
      <c r="O122" s="107"/>
      <c r="P122" s="62"/>
      <c r="Q122" s="62"/>
      <c r="R122" s="62"/>
      <c r="S122" s="62"/>
      <c r="T122" s="62"/>
      <c r="U122" s="62"/>
      <c r="V122" s="62"/>
      <c r="W122" s="60"/>
      <c r="X122" s="62">
        <f>Q122</f>
        <v>0</v>
      </c>
      <c r="Y122" s="62"/>
      <c r="Z122" s="62"/>
      <c r="AA122" s="62"/>
      <c r="AB122" s="62"/>
      <c r="AC122" s="62"/>
      <c r="AD122" s="60"/>
      <c r="AE122" s="59">
        <f>C122</f>
        <v>0</v>
      </c>
      <c r="AF122" s="60"/>
      <c r="AG122" s="62"/>
      <c r="AH122" s="60"/>
    </row>
    <row r="123" spans="1:34" s="54" customFormat="1" ht="13.5" customHeight="1" x14ac:dyDescent="0.3">
      <c r="A123" s="179"/>
      <c r="B123" s="181" t="s">
        <v>86</v>
      </c>
      <c r="C123" s="62"/>
      <c r="D123" s="62"/>
      <c r="E123" s="62"/>
      <c r="F123" s="62"/>
      <c r="G123" s="62"/>
      <c r="H123" s="62"/>
      <c r="I123" s="62"/>
      <c r="J123" s="62"/>
      <c r="K123" s="107"/>
      <c r="L123" s="62"/>
      <c r="M123" s="107"/>
      <c r="N123" s="62"/>
      <c r="O123" s="107"/>
      <c r="P123" s="63"/>
      <c r="Q123" s="62"/>
      <c r="R123" s="62"/>
      <c r="S123" s="62"/>
      <c r="T123" s="62"/>
      <c r="U123" s="62"/>
      <c r="V123" s="62"/>
      <c r="W123" s="63"/>
      <c r="X123" s="62">
        <f>X122+X121</f>
        <v>-1.0999999940395355E-2</v>
      </c>
      <c r="Y123" s="62"/>
      <c r="Z123" s="62"/>
      <c r="AA123" s="62"/>
      <c r="AB123" s="62"/>
      <c r="AC123" s="62"/>
      <c r="AD123" s="63"/>
      <c r="AE123" s="59">
        <f>AE122+AE121</f>
        <v>-9.1300159692764282E-4</v>
      </c>
      <c r="AF123" s="63"/>
      <c r="AG123" s="62"/>
      <c r="AH123" s="63"/>
    </row>
    <row r="124" spans="1:34" s="54" customFormat="1" x14ac:dyDescent="0.3">
      <c r="A124" s="190"/>
      <c r="B124" s="124" t="s">
        <v>87</v>
      </c>
      <c r="C124" s="64"/>
      <c r="D124" s="64"/>
      <c r="E124" s="64"/>
      <c r="F124" s="64"/>
      <c r="G124" s="64"/>
      <c r="H124" s="64"/>
      <c r="I124" s="64"/>
      <c r="J124" s="64"/>
      <c r="K124" s="65"/>
      <c r="L124" s="64"/>
      <c r="M124" s="65"/>
      <c r="N124" s="64"/>
      <c r="O124" s="65"/>
      <c r="P124" s="64"/>
      <c r="Q124" s="64"/>
      <c r="R124" s="64"/>
      <c r="S124" s="64"/>
      <c r="T124" s="64"/>
      <c r="U124" s="64"/>
      <c r="V124" s="64"/>
      <c r="W124" s="64"/>
      <c r="X124" s="64"/>
      <c r="Y124" s="64"/>
      <c r="Z124" s="64"/>
      <c r="AA124" s="64"/>
      <c r="AB124" s="64"/>
      <c r="AC124" s="64"/>
      <c r="AD124" s="64"/>
      <c r="AE124" s="65"/>
      <c r="AF124" s="64"/>
      <c r="AG124" s="64"/>
      <c r="AH124" s="64"/>
    </row>
    <row r="125" spans="1:34" x14ac:dyDescent="0.3">
      <c r="A125" s="229" t="s">
        <v>88</v>
      </c>
      <c r="B125" s="229"/>
      <c r="C125" s="66"/>
      <c r="D125" s="66"/>
      <c r="E125" s="66"/>
      <c r="F125" s="66"/>
      <c r="G125" s="66"/>
      <c r="H125" s="66"/>
      <c r="I125" s="66"/>
      <c r="J125" s="66"/>
      <c r="K125" s="67"/>
      <c r="L125" s="66"/>
      <c r="M125" s="67"/>
      <c r="N125" s="66"/>
      <c r="O125" s="67"/>
      <c r="P125" s="66"/>
      <c r="Q125" s="66"/>
      <c r="R125" s="66"/>
      <c r="S125" s="66"/>
      <c r="T125" s="66"/>
      <c r="U125" s="66"/>
      <c r="V125" s="66"/>
      <c r="W125" s="66"/>
      <c r="X125" s="66"/>
      <c r="Y125" s="66"/>
      <c r="Z125" s="66"/>
      <c r="AA125" s="66"/>
      <c r="AB125" s="66"/>
      <c r="AC125" s="66"/>
      <c r="AD125" s="66"/>
      <c r="AE125" s="67"/>
      <c r="AF125" s="66"/>
      <c r="AG125" s="66"/>
      <c r="AH125" s="66"/>
    </row>
    <row r="126" spans="1:34" ht="12.75" customHeight="1" x14ac:dyDescent="0.3">
      <c r="A126" s="191"/>
      <c r="B126" s="192" t="s">
        <v>89</v>
      </c>
      <c r="C126" s="193">
        <f>C127/91</f>
        <v>119.51648351648352</v>
      </c>
      <c r="D126" s="193"/>
      <c r="E126" s="193"/>
      <c r="F126" s="193"/>
      <c r="G126" s="193"/>
      <c r="H126" s="193"/>
      <c r="I126" s="193"/>
      <c r="J126" s="193">
        <f>J127/91</f>
        <v>121.11978021978021</v>
      </c>
      <c r="K126" s="194"/>
      <c r="L126" s="193"/>
      <c r="M126" s="194"/>
      <c r="N126" s="193"/>
      <c r="O126" s="194"/>
      <c r="P126" s="193"/>
      <c r="Q126" s="193">
        <f>Q127/92</f>
        <v>120.46521739130434</v>
      </c>
      <c r="R126" s="193"/>
      <c r="S126" s="193"/>
      <c r="T126" s="193"/>
      <c r="U126" s="193"/>
      <c r="V126" s="193"/>
      <c r="W126" s="193"/>
      <c r="X126" s="193">
        <f>X127/92</f>
        <v>121.05326086956521</v>
      </c>
      <c r="Y126" s="193"/>
      <c r="Z126" s="193"/>
      <c r="AA126" s="193"/>
      <c r="AB126" s="193"/>
      <c r="AC126" s="193"/>
      <c r="AD126" s="193"/>
      <c r="AE126" s="194">
        <f>AE127/366</f>
        <v>120.53989071038254</v>
      </c>
      <c r="AF126" s="68"/>
      <c r="AG126" s="68"/>
      <c r="AH126" s="68"/>
    </row>
    <row r="127" spans="1:34" ht="12.75" customHeight="1" x14ac:dyDescent="0.3">
      <c r="A127" s="191"/>
      <c r="B127" s="195" t="s">
        <v>90</v>
      </c>
      <c r="C127" s="82">
        <f>C143</f>
        <v>10876</v>
      </c>
      <c r="D127" s="82"/>
      <c r="E127" s="82"/>
      <c r="F127" s="82"/>
      <c r="G127" s="82"/>
      <c r="H127" s="82"/>
      <c r="I127" s="82"/>
      <c r="J127" s="82">
        <f>J143</f>
        <v>11021.9</v>
      </c>
      <c r="K127" s="81"/>
      <c r="L127" s="82"/>
      <c r="M127" s="81"/>
      <c r="N127" s="82"/>
      <c r="O127" s="81"/>
      <c r="P127" s="82"/>
      <c r="Q127" s="82">
        <f>Q143</f>
        <v>11082.8</v>
      </c>
      <c r="R127" s="82"/>
      <c r="S127" s="82"/>
      <c r="T127" s="82"/>
      <c r="U127" s="82"/>
      <c r="V127" s="82"/>
      <c r="W127" s="82"/>
      <c r="X127" s="82">
        <f>X143</f>
        <v>11136.9</v>
      </c>
      <c r="Y127" s="82"/>
      <c r="Z127" s="82"/>
      <c r="AA127" s="82"/>
      <c r="AB127" s="82"/>
      <c r="AC127" s="82"/>
      <c r="AD127" s="82"/>
      <c r="AE127" s="81">
        <f>AE143</f>
        <v>44117.600000000006</v>
      </c>
      <c r="AF127" s="38"/>
      <c r="AG127" s="38"/>
      <c r="AH127" s="38"/>
    </row>
    <row r="128" spans="1:34" s="17" customFormat="1" ht="12.75" customHeight="1" x14ac:dyDescent="0.3">
      <c r="A128" s="191"/>
      <c r="B128" s="196" t="s">
        <v>91</v>
      </c>
      <c r="C128" s="197"/>
      <c r="D128" s="197"/>
      <c r="E128" s="197"/>
      <c r="F128" s="197"/>
      <c r="G128" s="197"/>
      <c r="H128" s="197"/>
      <c r="I128" s="197"/>
      <c r="J128" s="197"/>
      <c r="K128" s="198"/>
      <c r="L128" s="197"/>
      <c r="M128" s="198"/>
      <c r="N128" s="197"/>
      <c r="O128" s="198"/>
      <c r="P128" s="197"/>
      <c r="Q128" s="199"/>
      <c r="R128" s="199"/>
      <c r="S128" s="199"/>
      <c r="T128" s="199"/>
      <c r="U128" s="199"/>
      <c r="V128" s="199"/>
      <c r="W128" s="199"/>
      <c r="X128" s="199"/>
      <c r="Y128" s="199"/>
      <c r="Z128" s="199"/>
      <c r="AA128" s="199"/>
      <c r="AB128" s="199"/>
      <c r="AC128" s="199"/>
      <c r="AD128" s="199"/>
      <c r="AE128" s="200"/>
      <c r="AF128" s="69"/>
      <c r="AG128" s="69"/>
      <c r="AH128" s="69"/>
    </row>
    <row r="129" spans="1:34" ht="12.75" customHeight="1" x14ac:dyDescent="0.3">
      <c r="A129" s="191"/>
      <c r="B129" s="201" t="s">
        <v>92</v>
      </c>
      <c r="C129" s="202">
        <v>933.1</v>
      </c>
      <c r="D129" s="202"/>
      <c r="E129" s="202"/>
      <c r="F129" s="202"/>
      <c r="G129" s="202"/>
      <c r="H129" s="202"/>
      <c r="I129" s="202"/>
      <c r="J129" s="202">
        <v>936.7</v>
      </c>
      <c r="K129" s="203"/>
      <c r="L129" s="202"/>
      <c r="M129" s="203"/>
      <c r="N129" s="202"/>
      <c r="O129" s="203"/>
      <c r="P129" s="202"/>
      <c r="Q129" s="203">
        <v>953</v>
      </c>
      <c r="R129" s="202"/>
      <c r="S129" s="202"/>
      <c r="T129" s="202"/>
      <c r="U129" s="202"/>
      <c r="V129" s="202"/>
      <c r="W129" s="202"/>
      <c r="X129" s="202">
        <v>953.7</v>
      </c>
      <c r="Y129" s="202"/>
      <c r="Z129" s="202"/>
      <c r="AA129" s="202"/>
      <c r="AB129" s="202"/>
      <c r="AC129" s="202"/>
      <c r="AD129" s="202"/>
      <c r="AE129" s="203">
        <f t="shared" ref="AE129:AE138" si="182">C129+J129+Q129+X129</f>
        <v>3776.5</v>
      </c>
      <c r="AF129" s="70"/>
      <c r="AG129" s="70"/>
      <c r="AH129" s="70"/>
    </row>
    <row r="130" spans="1:34" ht="12.75" customHeight="1" x14ac:dyDescent="0.3">
      <c r="A130" s="191"/>
      <c r="B130" s="201" t="s">
        <v>93</v>
      </c>
      <c r="C130" s="202">
        <v>1193.5</v>
      </c>
      <c r="D130" s="202"/>
      <c r="E130" s="202"/>
      <c r="F130" s="202"/>
      <c r="G130" s="202"/>
      <c r="H130" s="202"/>
      <c r="I130" s="202"/>
      <c r="J130" s="202">
        <v>1168.8</v>
      </c>
      <c r="K130" s="203"/>
      <c r="L130" s="202"/>
      <c r="M130" s="203"/>
      <c r="N130" s="202"/>
      <c r="O130" s="203"/>
      <c r="P130" s="202"/>
      <c r="Q130" s="203">
        <v>1143</v>
      </c>
      <c r="R130" s="202"/>
      <c r="S130" s="202"/>
      <c r="T130" s="202"/>
      <c r="U130" s="202"/>
      <c r="V130" s="202"/>
      <c r="W130" s="202"/>
      <c r="X130" s="202">
        <v>1353.8</v>
      </c>
      <c r="Y130" s="202"/>
      <c r="Z130" s="202"/>
      <c r="AA130" s="202"/>
      <c r="AB130" s="202"/>
      <c r="AC130" s="202"/>
      <c r="AD130" s="202"/>
      <c r="AE130" s="203">
        <f t="shared" si="182"/>
        <v>4859.1000000000004</v>
      </c>
      <c r="AF130" s="70"/>
      <c r="AG130" s="70"/>
      <c r="AH130" s="70"/>
    </row>
    <row r="131" spans="1:34" ht="12.75" customHeight="1" x14ac:dyDescent="0.3">
      <c r="A131" s="191"/>
      <c r="B131" s="201" t="s">
        <v>177</v>
      </c>
      <c r="C131" s="202">
        <v>18.2</v>
      </c>
      <c r="D131" s="202"/>
      <c r="E131" s="202"/>
      <c r="F131" s="202"/>
      <c r="G131" s="202"/>
      <c r="H131" s="202"/>
      <c r="I131" s="202"/>
      <c r="J131" s="202">
        <v>15.4</v>
      </c>
      <c r="K131" s="203"/>
      <c r="L131" s="202"/>
      <c r="M131" s="203"/>
      <c r="N131" s="202"/>
      <c r="O131" s="203"/>
      <c r="P131" s="202"/>
      <c r="Q131" s="203">
        <v>7</v>
      </c>
      <c r="R131" s="202"/>
      <c r="S131" s="202"/>
      <c r="T131" s="202"/>
      <c r="U131" s="202"/>
      <c r="V131" s="202"/>
      <c r="W131" s="202"/>
      <c r="X131" s="202">
        <v>18.2</v>
      </c>
      <c r="Y131" s="202"/>
      <c r="Z131" s="202"/>
      <c r="AA131" s="202"/>
      <c r="AB131" s="202"/>
      <c r="AC131" s="202"/>
      <c r="AD131" s="202"/>
      <c r="AE131" s="203">
        <f t="shared" si="182"/>
        <v>58.8</v>
      </c>
      <c r="AF131" s="70"/>
      <c r="AG131" s="70"/>
      <c r="AH131" s="70"/>
    </row>
    <row r="132" spans="1:34" ht="12.75" customHeight="1" x14ac:dyDescent="0.3">
      <c r="A132" s="191"/>
      <c r="B132" s="201" t="s">
        <v>94</v>
      </c>
      <c r="C132" s="202">
        <v>104</v>
      </c>
      <c r="D132" s="202"/>
      <c r="E132" s="202"/>
      <c r="F132" s="202"/>
      <c r="G132" s="202"/>
      <c r="H132" s="202"/>
      <c r="I132" s="202"/>
      <c r="J132" s="202">
        <v>89.4</v>
      </c>
      <c r="K132" s="203"/>
      <c r="L132" s="202"/>
      <c r="M132" s="203"/>
      <c r="N132" s="202"/>
      <c r="O132" s="203"/>
      <c r="P132" s="202"/>
      <c r="Q132" s="203">
        <v>91.9</v>
      </c>
      <c r="R132" s="202"/>
      <c r="S132" s="202"/>
      <c r="T132" s="202"/>
      <c r="U132" s="202"/>
      <c r="V132" s="202"/>
      <c r="W132" s="202"/>
      <c r="X132" s="202">
        <v>90.1</v>
      </c>
      <c r="Y132" s="202"/>
      <c r="Z132" s="202"/>
      <c r="AA132" s="202"/>
      <c r="AB132" s="202"/>
      <c r="AC132" s="202"/>
      <c r="AD132" s="202"/>
      <c r="AE132" s="203">
        <f t="shared" si="182"/>
        <v>375.4</v>
      </c>
      <c r="AF132" s="70"/>
      <c r="AG132" s="70"/>
      <c r="AH132" s="70"/>
    </row>
    <row r="133" spans="1:34" ht="12.75" customHeight="1" x14ac:dyDescent="0.3">
      <c r="A133" s="191"/>
      <c r="B133" s="201" t="s">
        <v>95</v>
      </c>
      <c r="C133" s="202">
        <v>662.5</v>
      </c>
      <c r="D133" s="202"/>
      <c r="E133" s="202"/>
      <c r="F133" s="202"/>
      <c r="G133" s="202"/>
      <c r="H133" s="202"/>
      <c r="I133" s="202"/>
      <c r="J133" s="202">
        <v>608.4</v>
      </c>
      <c r="K133" s="203"/>
      <c r="L133" s="202"/>
      <c r="M133" s="203"/>
      <c r="N133" s="202"/>
      <c r="O133" s="203"/>
      <c r="P133" s="202"/>
      <c r="Q133" s="203">
        <v>629.1</v>
      </c>
      <c r="R133" s="202"/>
      <c r="S133" s="202"/>
      <c r="T133" s="202"/>
      <c r="U133" s="202"/>
      <c r="V133" s="202"/>
      <c r="W133" s="202"/>
      <c r="X133" s="202">
        <v>575.79999999999995</v>
      </c>
      <c r="Y133" s="202"/>
      <c r="Z133" s="202"/>
      <c r="AA133" s="202"/>
      <c r="AB133" s="202"/>
      <c r="AC133" s="202"/>
      <c r="AD133" s="202"/>
      <c r="AE133" s="203">
        <f t="shared" si="182"/>
        <v>2475.8000000000002</v>
      </c>
      <c r="AF133" s="70"/>
      <c r="AG133" s="70"/>
      <c r="AH133" s="70"/>
    </row>
    <row r="134" spans="1:34" ht="12.75" customHeight="1" x14ac:dyDescent="0.3">
      <c r="A134" s="191"/>
      <c r="B134" s="201" t="s">
        <v>161</v>
      </c>
      <c r="C134" s="202">
        <v>1230.2</v>
      </c>
      <c r="D134" s="202"/>
      <c r="E134" s="202"/>
      <c r="F134" s="202"/>
      <c r="G134" s="202"/>
      <c r="H134" s="202"/>
      <c r="I134" s="202"/>
      <c r="J134" s="202">
        <v>1275.8</v>
      </c>
      <c r="K134" s="203"/>
      <c r="L134" s="202"/>
      <c r="M134" s="203"/>
      <c r="N134" s="202"/>
      <c r="O134" s="203"/>
      <c r="P134" s="202"/>
      <c r="Q134" s="203">
        <v>1268.9000000000001</v>
      </c>
      <c r="R134" s="202"/>
      <c r="S134" s="202"/>
      <c r="T134" s="202"/>
      <c r="U134" s="202"/>
      <c r="V134" s="202"/>
      <c r="W134" s="202"/>
      <c r="X134" s="202">
        <v>1308.3</v>
      </c>
      <c r="Y134" s="202"/>
      <c r="Z134" s="202"/>
      <c r="AA134" s="202"/>
      <c r="AB134" s="202"/>
      <c r="AC134" s="202"/>
      <c r="AD134" s="202"/>
      <c r="AE134" s="203">
        <f t="shared" si="182"/>
        <v>5083.2</v>
      </c>
      <c r="AF134" s="70"/>
      <c r="AG134" s="70"/>
      <c r="AH134" s="70"/>
    </row>
    <row r="135" spans="1:34" ht="12.75" customHeight="1" x14ac:dyDescent="0.3">
      <c r="A135" s="191"/>
      <c r="B135" s="201" t="s">
        <v>148</v>
      </c>
      <c r="C135" s="202">
        <v>651.1</v>
      </c>
      <c r="D135" s="202"/>
      <c r="E135" s="202"/>
      <c r="F135" s="202"/>
      <c r="G135" s="202"/>
      <c r="H135" s="202"/>
      <c r="I135" s="202"/>
      <c r="J135" s="202">
        <v>659.8</v>
      </c>
      <c r="K135" s="203"/>
      <c r="L135" s="202"/>
      <c r="M135" s="203"/>
      <c r="N135" s="202"/>
      <c r="O135" s="203"/>
      <c r="P135" s="202"/>
      <c r="Q135" s="203">
        <v>668.2</v>
      </c>
      <c r="R135" s="202"/>
      <c r="S135" s="202"/>
      <c r="T135" s="202"/>
      <c r="U135" s="202"/>
      <c r="V135" s="202"/>
      <c r="W135" s="202"/>
      <c r="X135" s="202">
        <v>662.4</v>
      </c>
      <c r="Y135" s="202"/>
      <c r="Z135" s="202"/>
      <c r="AA135" s="202"/>
      <c r="AB135" s="202"/>
      <c r="AC135" s="202"/>
      <c r="AD135" s="202"/>
      <c r="AE135" s="203">
        <f t="shared" si="182"/>
        <v>2641.5</v>
      </c>
      <c r="AF135" s="70"/>
      <c r="AG135" s="70"/>
      <c r="AH135" s="70"/>
    </row>
    <row r="136" spans="1:34" ht="12.75" customHeight="1" x14ac:dyDescent="0.3">
      <c r="A136" s="191"/>
      <c r="B136" s="201" t="s">
        <v>96</v>
      </c>
      <c r="C136" s="202">
        <v>1659.4</v>
      </c>
      <c r="D136" s="202"/>
      <c r="E136" s="202"/>
      <c r="F136" s="202"/>
      <c r="G136" s="202"/>
      <c r="H136" s="202"/>
      <c r="I136" s="202"/>
      <c r="J136" s="202">
        <v>1636.4</v>
      </c>
      <c r="K136" s="203"/>
      <c r="L136" s="202"/>
      <c r="M136" s="203"/>
      <c r="N136" s="202"/>
      <c r="O136" s="203"/>
      <c r="P136" s="202"/>
      <c r="Q136" s="203">
        <v>1725.8</v>
      </c>
      <c r="R136" s="202"/>
      <c r="S136" s="202"/>
      <c r="T136" s="202"/>
      <c r="U136" s="202"/>
      <c r="V136" s="202"/>
      <c r="W136" s="202"/>
      <c r="X136" s="202">
        <v>1629.9</v>
      </c>
      <c r="Y136" s="202"/>
      <c r="Z136" s="202"/>
      <c r="AA136" s="202"/>
      <c r="AB136" s="202"/>
      <c r="AC136" s="202"/>
      <c r="AD136" s="202"/>
      <c r="AE136" s="203">
        <f t="shared" si="182"/>
        <v>6651.5</v>
      </c>
      <c r="AF136" s="70"/>
      <c r="AG136" s="70"/>
      <c r="AH136" s="70"/>
    </row>
    <row r="137" spans="1:34" ht="12.75" customHeight="1" x14ac:dyDescent="0.3">
      <c r="A137" s="191"/>
      <c r="B137" s="201" t="s">
        <v>97</v>
      </c>
      <c r="C137" s="202">
        <v>4195.8999999999996</v>
      </c>
      <c r="D137" s="202"/>
      <c r="E137" s="202"/>
      <c r="F137" s="202"/>
      <c r="G137" s="202"/>
      <c r="H137" s="202"/>
      <c r="I137" s="202"/>
      <c r="J137" s="202">
        <v>4380.3999999999996</v>
      </c>
      <c r="K137" s="203"/>
      <c r="L137" s="202"/>
      <c r="M137" s="203"/>
      <c r="N137" s="202"/>
      <c r="O137" s="203"/>
      <c r="P137" s="202"/>
      <c r="Q137" s="203">
        <v>4398.1000000000004</v>
      </c>
      <c r="R137" s="202"/>
      <c r="S137" s="202"/>
      <c r="T137" s="202"/>
      <c r="U137" s="202"/>
      <c r="V137" s="202"/>
      <c r="W137" s="202"/>
      <c r="X137" s="202">
        <v>4302.1000000000004</v>
      </c>
      <c r="Y137" s="202"/>
      <c r="Z137" s="202"/>
      <c r="AA137" s="202"/>
      <c r="AB137" s="202"/>
      <c r="AC137" s="202"/>
      <c r="AD137" s="202"/>
      <c r="AE137" s="203">
        <f t="shared" si="182"/>
        <v>17276.5</v>
      </c>
      <c r="AF137" s="70"/>
      <c r="AG137" s="70"/>
      <c r="AH137" s="70"/>
    </row>
    <row r="138" spans="1:34" ht="12.75" customHeight="1" x14ac:dyDescent="0.3">
      <c r="A138" s="191"/>
      <c r="B138" s="201" t="s">
        <v>98</v>
      </c>
      <c r="C138" s="202">
        <v>70</v>
      </c>
      <c r="D138" s="202"/>
      <c r="E138" s="202"/>
      <c r="F138" s="202"/>
      <c r="G138" s="202"/>
      <c r="H138" s="202"/>
      <c r="I138" s="202"/>
      <c r="J138" s="202">
        <v>90</v>
      </c>
      <c r="K138" s="203"/>
      <c r="L138" s="202"/>
      <c r="M138" s="203"/>
      <c r="N138" s="202"/>
      <c r="O138" s="203"/>
      <c r="P138" s="202"/>
      <c r="Q138" s="203">
        <v>30</v>
      </c>
      <c r="R138" s="202"/>
      <c r="S138" s="202"/>
      <c r="T138" s="202"/>
      <c r="U138" s="202"/>
      <c r="V138" s="202"/>
      <c r="W138" s="202"/>
      <c r="X138" s="202">
        <v>80</v>
      </c>
      <c r="Y138" s="202"/>
      <c r="Z138" s="202"/>
      <c r="AA138" s="202"/>
      <c r="AB138" s="202"/>
      <c r="AC138" s="202"/>
      <c r="AD138" s="202"/>
      <c r="AE138" s="203">
        <f t="shared" si="182"/>
        <v>270</v>
      </c>
      <c r="AF138" s="70"/>
      <c r="AG138" s="70"/>
      <c r="AH138" s="70"/>
    </row>
    <row r="139" spans="1:34" ht="12.75" customHeight="1" x14ac:dyDescent="0.3">
      <c r="A139" s="191"/>
      <c r="B139" s="201" t="s">
        <v>99</v>
      </c>
      <c r="C139" s="204">
        <f>SUM(C129:C138)</f>
        <v>10717.9</v>
      </c>
      <c r="D139" s="204"/>
      <c r="E139" s="204"/>
      <c r="F139" s="204"/>
      <c r="G139" s="204"/>
      <c r="H139" s="204"/>
      <c r="I139" s="204"/>
      <c r="J139" s="204">
        <f>SUM(J129:J138)</f>
        <v>10861.1</v>
      </c>
      <c r="K139" s="205"/>
      <c r="L139" s="204"/>
      <c r="M139" s="205"/>
      <c r="N139" s="204"/>
      <c r="O139" s="205"/>
      <c r="P139" s="204"/>
      <c r="Q139" s="205">
        <f>SUM(Q129:Q138)</f>
        <v>10915</v>
      </c>
      <c r="R139" s="204"/>
      <c r="S139" s="204"/>
      <c r="T139" s="204"/>
      <c r="U139" s="204"/>
      <c r="V139" s="204"/>
      <c r="W139" s="204"/>
      <c r="X139" s="204">
        <f>SUM(X129:X138)</f>
        <v>10974.3</v>
      </c>
      <c r="Y139" s="204"/>
      <c r="Z139" s="204"/>
      <c r="AA139" s="204"/>
      <c r="AB139" s="204"/>
      <c r="AC139" s="204"/>
      <c r="AD139" s="204"/>
      <c r="AE139" s="205">
        <f>SUM(AE129:AE138)</f>
        <v>43468.3</v>
      </c>
      <c r="AF139" s="70"/>
      <c r="AG139" s="70"/>
      <c r="AH139" s="70"/>
    </row>
    <row r="140" spans="1:34" ht="12.75" customHeight="1" x14ac:dyDescent="0.3">
      <c r="A140" s="191"/>
      <c r="B140" s="201" t="s">
        <v>100</v>
      </c>
      <c r="C140" s="202">
        <v>103.1</v>
      </c>
      <c r="D140" s="202"/>
      <c r="E140" s="202"/>
      <c r="F140" s="202"/>
      <c r="G140" s="202"/>
      <c r="H140" s="202"/>
      <c r="I140" s="202"/>
      <c r="J140" s="202">
        <v>105.8</v>
      </c>
      <c r="K140" s="203"/>
      <c r="L140" s="202"/>
      <c r="M140" s="203"/>
      <c r="N140" s="202"/>
      <c r="O140" s="203"/>
      <c r="P140" s="202"/>
      <c r="Q140" s="203">
        <v>106.3</v>
      </c>
      <c r="R140" s="202"/>
      <c r="S140" s="202"/>
      <c r="T140" s="202"/>
      <c r="U140" s="202"/>
      <c r="V140" s="202"/>
      <c r="W140" s="202"/>
      <c r="X140" s="202">
        <v>107.7</v>
      </c>
      <c r="Y140" s="202"/>
      <c r="Z140" s="202"/>
      <c r="AA140" s="202"/>
      <c r="AB140" s="202"/>
      <c r="AC140" s="202"/>
      <c r="AD140" s="202"/>
      <c r="AE140" s="203">
        <f>C140+J140+Q140+X140</f>
        <v>422.9</v>
      </c>
      <c r="AF140" s="70"/>
      <c r="AG140" s="70"/>
      <c r="AH140" s="70"/>
    </row>
    <row r="141" spans="1:34" ht="12.75" customHeight="1" x14ac:dyDescent="0.3">
      <c r="A141" s="191"/>
      <c r="B141" s="201" t="s">
        <v>182</v>
      </c>
      <c r="C141" s="202">
        <v>27.3</v>
      </c>
      <c r="D141" s="202"/>
      <c r="E141" s="202"/>
      <c r="F141" s="202"/>
      <c r="G141" s="202"/>
      <c r="H141" s="202"/>
      <c r="I141" s="202"/>
      <c r="J141" s="202">
        <v>27.4</v>
      </c>
      <c r="K141" s="203"/>
      <c r="L141" s="202"/>
      <c r="M141" s="203"/>
      <c r="N141" s="202"/>
      <c r="O141" s="203"/>
      <c r="P141" s="202"/>
      <c r="Q141" s="203">
        <v>30.5</v>
      </c>
      <c r="R141" s="202"/>
      <c r="S141" s="202"/>
      <c r="T141" s="202"/>
      <c r="U141" s="202"/>
      <c r="V141" s="202"/>
      <c r="W141" s="202"/>
      <c r="X141" s="202">
        <v>27.3</v>
      </c>
      <c r="Y141" s="202"/>
      <c r="Z141" s="202"/>
      <c r="AA141" s="202"/>
      <c r="AB141" s="202"/>
      <c r="AC141" s="202"/>
      <c r="AD141" s="202"/>
      <c r="AE141" s="203">
        <f t="shared" ref="AE141:AE142" si="183">C141+J141+Q141+X141</f>
        <v>112.5</v>
      </c>
      <c r="AF141" s="74"/>
      <c r="AG141" s="70"/>
      <c r="AH141" s="70"/>
    </row>
    <row r="142" spans="1:34" ht="12.75" customHeight="1" x14ac:dyDescent="0.3">
      <c r="A142" s="191"/>
      <c r="B142" s="201" t="s">
        <v>183</v>
      </c>
      <c r="C142" s="202">
        <v>27.7</v>
      </c>
      <c r="D142" s="202"/>
      <c r="E142" s="202"/>
      <c r="F142" s="202"/>
      <c r="G142" s="202"/>
      <c r="H142" s="202"/>
      <c r="I142" s="202"/>
      <c r="J142" s="202">
        <v>27.6</v>
      </c>
      <c r="K142" s="203"/>
      <c r="L142" s="202"/>
      <c r="M142" s="203"/>
      <c r="N142" s="202"/>
      <c r="O142" s="203"/>
      <c r="P142" s="202"/>
      <c r="Q142" s="203">
        <v>31</v>
      </c>
      <c r="R142" s="202"/>
      <c r="S142" s="202"/>
      <c r="T142" s="202"/>
      <c r="U142" s="202"/>
      <c r="V142" s="202"/>
      <c r="W142" s="202"/>
      <c r="X142" s="202">
        <v>27.6</v>
      </c>
      <c r="Y142" s="202"/>
      <c r="Z142" s="202"/>
      <c r="AA142" s="202"/>
      <c r="AB142" s="202"/>
      <c r="AC142" s="202"/>
      <c r="AD142" s="202"/>
      <c r="AE142" s="203">
        <f t="shared" si="183"/>
        <v>113.9</v>
      </c>
      <c r="AF142" s="74"/>
      <c r="AG142" s="70"/>
      <c r="AH142" s="70"/>
    </row>
    <row r="143" spans="1:34" ht="12.75" customHeight="1" x14ac:dyDescent="0.3">
      <c r="A143" s="206"/>
      <c r="B143" s="207" t="s">
        <v>101</v>
      </c>
      <c r="C143" s="71">
        <f>SUM(C139:C142)</f>
        <v>10876</v>
      </c>
      <c r="D143" s="71"/>
      <c r="E143" s="71"/>
      <c r="F143" s="71"/>
      <c r="G143" s="71"/>
      <c r="H143" s="71"/>
      <c r="I143" s="71"/>
      <c r="J143" s="71">
        <f>SUM(J139:J142)</f>
        <v>11021.9</v>
      </c>
      <c r="K143" s="72"/>
      <c r="L143" s="71"/>
      <c r="M143" s="72"/>
      <c r="N143" s="71"/>
      <c r="O143" s="72"/>
      <c r="P143" s="71"/>
      <c r="Q143" s="71">
        <f>SUM(Q139:Q142)</f>
        <v>11082.8</v>
      </c>
      <c r="R143" s="71"/>
      <c r="S143" s="71"/>
      <c r="T143" s="71"/>
      <c r="U143" s="71"/>
      <c r="V143" s="71"/>
      <c r="W143" s="71"/>
      <c r="X143" s="71">
        <f>SUM(X139:X142)</f>
        <v>11136.9</v>
      </c>
      <c r="Y143" s="71"/>
      <c r="Z143" s="71"/>
      <c r="AA143" s="71"/>
      <c r="AB143" s="71"/>
      <c r="AC143" s="71"/>
      <c r="AD143" s="71"/>
      <c r="AE143" s="72">
        <f>SUM(AE139:AE142)</f>
        <v>44117.600000000006</v>
      </c>
      <c r="AF143" s="73"/>
      <c r="AG143" s="70"/>
      <c r="AH143" s="70"/>
    </row>
    <row r="144" spans="1:34" ht="12.75" customHeight="1" x14ac:dyDescent="0.3">
      <c r="A144" s="191"/>
      <c r="B144" s="201"/>
      <c r="C144" s="202"/>
      <c r="D144" s="202"/>
      <c r="E144" s="202"/>
      <c r="F144" s="202"/>
      <c r="G144" s="202"/>
      <c r="H144" s="202"/>
      <c r="I144" s="202"/>
      <c r="J144" s="202"/>
      <c r="K144" s="203"/>
      <c r="L144" s="202"/>
      <c r="M144" s="203"/>
      <c r="N144" s="202"/>
      <c r="O144" s="203"/>
      <c r="P144" s="202"/>
      <c r="Q144" s="202"/>
      <c r="R144" s="202"/>
      <c r="S144" s="202"/>
      <c r="T144" s="202"/>
      <c r="U144" s="202"/>
      <c r="V144" s="202"/>
      <c r="W144" s="202"/>
      <c r="X144" s="202"/>
      <c r="Y144" s="202"/>
      <c r="Z144" s="202"/>
      <c r="AA144" s="202"/>
      <c r="AB144" s="202"/>
      <c r="AC144" s="202"/>
      <c r="AD144" s="202"/>
      <c r="AE144" s="203"/>
      <c r="AF144" s="74"/>
      <c r="AG144" s="70"/>
      <c r="AH144" s="70"/>
    </row>
    <row r="145" spans="1:34" s="17" customFormat="1" ht="12.75" customHeight="1" x14ac:dyDescent="0.3">
      <c r="A145" s="191"/>
      <c r="B145" s="210" t="s">
        <v>102</v>
      </c>
      <c r="C145" s="204">
        <f>SUM(C152:C158)</f>
        <v>10876</v>
      </c>
      <c r="D145" s="204"/>
      <c r="E145" s="204"/>
      <c r="F145" s="204"/>
      <c r="G145" s="204"/>
      <c r="H145" s="204"/>
      <c r="I145" s="204"/>
      <c r="J145" s="204">
        <f>SUM(J152:J158)</f>
        <v>11021.9</v>
      </c>
      <c r="K145" s="205"/>
      <c r="L145" s="204"/>
      <c r="M145" s="205"/>
      <c r="N145" s="204"/>
      <c r="O145" s="205"/>
      <c r="P145" s="204"/>
      <c r="Q145" s="204">
        <f>SUM(Q152:Q158)</f>
        <v>11082.8</v>
      </c>
      <c r="R145" s="204"/>
      <c r="S145" s="204"/>
      <c r="T145" s="204"/>
      <c r="U145" s="204"/>
      <c r="V145" s="204"/>
      <c r="W145" s="204"/>
      <c r="X145" s="204">
        <f>SUM(X152:X158)</f>
        <v>11136.9</v>
      </c>
      <c r="Y145" s="204"/>
      <c r="Z145" s="204"/>
      <c r="AA145" s="204"/>
      <c r="AB145" s="204"/>
      <c r="AC145" s="204"/>
      <c r="AD145" s="204"/>
      <c r="AE145" s="205">
        <f>SUM(AE152:AE158)</f>
        <v>44117.599999999999</v>
      </c>
      <c r="AF145" s="70"/>
      <c r="AG145" s="70"/>
      <c r="AH145" s="70"/>
    </row>
    <row r="146" spans="1:34" ht="12.75" customHeight="1" x14ac:dyDescent="0.3">
      <c r="A146" s="191"/>
      <c r="B146" s="196" t="s">
        <v>103</v>
      </c>
      <c r="C146" s="202"/>
      <c r="D146" s="202"/>
      <c r="E146" s="202"/>
      <c r="F146" s="202"/>
      <c r="G146" s="202"/>
      <c r="H146" s="202"/>
      <c r="I146" s="202"/>
      <c r="J146" s="202"/>
      <c r="K146" s="203"/>
      <c r="L146" s="202"/>
      <c r="M146" s="203"/>
      <c r="N146" s="202"/>
      <c r="O146" s="203"/>
      <c r="P146" s="202"/>
      <c r="Q146" s="202"/>
      <c r="R146" s="202"/>
      <c r="S146" s="202"/>
      <c r="T146" s="202"/>
      <c r="U146" s="202"/>
      <c r="V146" s="202"/>
      <c r="W146" s="202"/>
      <c r="X146" s="202"/>
      <c r="Y146" s="202"/>
      <c r="Z146" s="202"/>
      <c r="AA146" s="202"/>
      <c r="AB146" s="202"/>
      <c r="AC146" s="202"/>
      <c r="AD146" s="202"/>
      <c r="AE146" s="203"/>
      <c r="AF146" s="70"/>
      <c r="AG146" s="70"/>
      <c r="AH146" s="70"/>
    </row>
    <row r="147" spans="1:34" ht="12.75" hidden="1" customHeight="1" x14ac:dyDescent="0.3">
      <c r="A147" s="191"/>
      <c r="B147" s="211" t="s">
        <v>104</v>
      </c>
      <c r="C147" s="202"/>
      <c r="D147" s="202"/>
      <c r="E147" s="202"/>
      <c r="F147" s="202"/>
      <c r="G147" s="202"/>
      <c r="H147" s="202"/>
      <c r="I147" s="202"/>
      <c r="J147" s="202"/>
      <c r="K147" s="203"/>
      <c r="L147" s="202"/>
      <c r="M147" s="203"/>
      <c r="N147" s="202"/>
      <c r="O147" s="203"/>
      <c r="P147" s="202"/>
      <c r="Q147" s="202"/>
      <c r="R147" s="202"/>
      <c r="S147" s="202"/>
      <c r="T147" s="202"/>
      <c r="U147" s="202"/>
      <c r="V147" s="202"/>
      <c r="W147" s="202"/>
      <c r="X147" s="202"/>
      <c r="Y147" s="202"/>
      <c r="Z147" s="202"/>
      <c r="AA147" s="202"/>
      <c r="AB147" s="202"/>
      <c r="AC147" s="202"/>
      <c r="AD147" s="202"/>
      <c r="AE147" s="203"/>
      <c r="AF147" s="70"/>
      <c r="AG147" s="70"/>
      <c r="AH147" s="70"/>
    </row>
    <row r="148" spans="1:34" ht="12.75" hidden="1" customHeight="1" x14ac:dyDescent="0.3">
      <c r="A148" s="191"/>
      <c r="B148" s="211" t="s">
        <v>105</v>
      </c>
      <c r="C148" s="202"/>
      <c r="D148" s="202"/>
      <c r="E148" s="202"/>
      <c r="F148" s="202"/>
      <c r="G148" s="202"/>
      <c r="H148" s="202"/>
      <c r="I148" s="202"/>
      <c r="J148" s="202"/>
      <c r="K148" s="203"/>
      <c r="L148" s="202"/>
      <c r="M148" s="203"/>
      <c r="N148" s="202"/>
      <c r="O148" s="203"/>
      <c r="P148" s="202"/>
      <c r="Q148" s="202"/>
      <c r="R148" s="202"/>
      <c r="S148" s="202"/>
      <c r="T148" s="202"/>
      <c r="U148" s="202"/>
      <c r="V148" s="202"/>
      <c r="W148" s="202"/>
      <c r="X148" s="202"/>
      <c r="Y148" s="202"/>
      <c r="Z148" s="202"/>
      <c r="AA148" s="202"/>
      <c r="AB148" s="202"/>
      <c r="AC148" s="202"/>
      <c r="AD148" s="202"/>
      <c r="AE148" s="203"/>
      <c r="AF148" s="70"/>
      <c r="AG148" s="70"/>
      <c r="AH148" s="70"/>
    </row>
    <row r="149" spans="1:34" ht="12.75" hidden="1" customHeight="1" x14ac:dyDescent="0.3">
      <c r="A149" s="191"/>
      <c r="B149" s="211" t="s">
        <v>106</v>
      </c>
      <c r="C149" s="202"/>
      <c r="D149" s="202"/>
      <c r="E149" s="202"/>
      <c r="F149" s="202"/>
      <c r="G149" s="202"/>
      <c r="H149" s="202"/>
      <c r="I149" s="202"/>
      <c r="J149" s="202"/>
      <c r="K149" s="203"/>
      <c r="L149" s="202"/>
      <c r="M149" s="203"/>
      <c r="N149" s="202"/>
      <c r="O149" s="203"/>
      <c r="P149" s="202"/>
      <c r="Q149" s="202"/>
      <c r="R149" s="202"/>
      <c r="S149" s="202"/>
      <c r="T149" s="202"/>
      <c r="U149" s="202"/>
      <c r="V149" s="202"/>
      <c r="W149" s="202"/>
      <c r="X149" s="202"/>
      <c r="Y149" s="202"/>
      <c r="Z149" s="202"/>
      <c r="AA149" s="202"/>
      <c r="AB149" s="202"/>
      <c r="AC149" s="202"/>
      <c r="AD149" s="202"/>
      <c r="AE149" s="203"/>
      <c r="AF149" s="70"/>
      <c r="AG149" s="70"/>
      <c r="AH149" s="70"/>
    </row>
    <row r="150" spans="1:34" ht="12.75" hidden="1" customHeight="1" x14ac:dyDescent="0.3">
      <c r="A150" s="191"/>
      <c r="B150" s="211" t="s">
        <v>107</v>
      </c>
      <c r="C150" s="202"/>
      <c r="D150" s="202"/>
      <c r="E150" s="202"/>
      <c r="F150" s="202"/>
      <c r="G150" s="202"/>
      <c r="H150" s="202"/>
      <c r="I150" s="202"/>
      <c r="J150" s="202"/>
      <c r="K150" s="203"/>
      <c r="L150" s="202"/>
      <c r="M150" s="203"/>
      <c r="N150" s="202"/>
      <c r="O150" s="203"/>
      <c r="P150" s="202"/>
      <c r="Q150" s="202"/>
      <c r="R150" s="202"/>
      <c r="S150" s="202"/>
      <c r="T150" s="202"/>
      <c r="U150" s="202"/>
      <c r="V150" s="202"/>
      <c r="W150" s="202"/>
      <c r="X150" s="202"/>
      <c r="Y150" s="202"/>
      <c r="Z150" s="202"/>
      <c r="AA150" s="202"/>
      <c r="AB150" s="202"/>
      <c r="AC150" s="202"/>
      <c r="AD150" s="202"/>
      <c r="AE150" s="203"/>
      <c r="AF150" s="70"/>
      <c r="AG150" s="70"/>
      <c r="AH150" s="70"/>
    </row>
    <row r="151" spans="1:34" ht="12.75" hidden="1" customHeight="1" x14ac:dyDescent="0.3">
      <c r="A151" s="191"/>
      <c r="B151" s="212"/>
      <c r="C151" s="75"/>
      <c r="D151" s="75"/>
      <c r="E151" s="75"/>
      <c r="F151" s="75"/>
      <c r="G151" s="75"/>
      <c r="H151" s="75"/>
      <c r="I151" s="75"/>
      <c r="J151" s="75"/>
      <c r="K151" s="76"/>
      <c r="L151" s="75"/>
      <c r="M151" s="76"/>
      <c r="N151" s="75"/>
      <c r="O151" s="76"/>
      <c r="P151" s="75"/>
      <c r="Q151" s="75"/>
      <c r="R151" s="75"/>
      <c r="S151" s="75"/>
      <c r="T151" s="75"/>
      <c r="U151" s="75"/>
      <c r="V151" s="75"/>
      <c r="W151" s="75"/>
      <c r="X151" s="75"/>
      <c r="Y151" s="75"/>
      <c r="Z151" s="75"/>
      <c r="AA151" s="75"/>
      <c r="AB151" s="75"/>
      <c r="AC151" s="75"/>
      <c r="AD151" s="75"/>
      <c r="AE151" s="76"/>
      <c r="AF151" s="75"/>
      <c r="AG151" s="75"/>
      <c r="AH151" s="75"/>
    </row>
    <row r="152" spans="1:34" ht="12.75" customHeight="1" x14ac:dyDescent="0.3">
      <c r="A152" s="191"/>
      <c r="B152" s="201" t="s">
        <v>108</v>
      </c>
      <c r="C152" s="202">
        <v>2159</v>
      </c>
      <c r="D152" s="202"/>
      <c r="E152" s="202"/>
      <c r="F152" s="202"/>
      <c r="G152" s="202"/>
      <c r="H152" s="202"/>
      <c r="I152" s="202"/>
      <c r="J152" s="202">
        <v>2184</v>
      </c>
      <c r="K152" s="203"/>
      <c r="L152" s="202"/>
      <c r="M152" s="203"/>
      <c r="N152" s="202"/>
      <c r="O152" s="203"/>
      <c r="P152" s="202"/>
      <c r="Q152" s="202">
        <v>2208</v>
      </c>
      <c r="R152" s="202"/>
      <c r="S152" s="202"/>
      <c r="T152" s="202"/>
      <c r="U152" s="202"/>
      <c r="V152" s="202"/>
      <c r="W152" s="202"/>
      <c r="X152" s="202">
        <v>2209</v>
      </c>
      <c r="Y152" s="202"/>
      <c r="Z152" s="202"/>
      <c r="AA152" s="202"/>
      <c r="AB152" s="202"/>
      <c r="AC152" s="202"/>
      <c r="AD152" s="202"/>
      <c r="AE152" s="203">
        <f t="shared" ref="AE152:AE158" si="184">C152+J152+Q152+X152</f>
        <v>8760</v>
      </c>
      <c r="AF152" s="70"/>
      <c r="AG152" s="70"/>
      <c r="AH152" s="70"/>
    </row>
    <row r="153" spans="1:34" ht="12.75" customHeight="1" x14ac:dyDescent="0.3">
      <c r="A153" s="191"/>
      <c r="B153" s="201" t="s">
        <v>150</v>
      </c>
      <c r="C153" s="202">
        <v>11</v>
      </c>
      <c r="D153" s="202"/>
      <c r="E153" s="202"/>
      <c r="F153" s="202"/>
      <c r="G153" s="202"/>
      <c r="H153" s="202"/>
      <c r="I153" s="202"/>
      <c r="J153" s="202">
        <v>11.9</v>
      </c>
      <c r="K153" s="203"/>
      <c r="L153" s="202"/>
      <c r="M153" s="203"/>
      <c r="N153" s="202"/>
      <c r="O153" s="203"/>
      <c r="P153" s="202"/>
      <c r="Q153" s="202">
        <v>12.8</v>
      </c>
      <c r="R153" s="202"/>
      <c r="S153" s="202"/>
      <c r="T153" s="202"/>
      <c r="U153" s="202"/>
      <c r="V153" s="202"/>
      <c r="W153" s="202"/>
      <c r="X153" s="202">
        <v>11.9</v>
      </c>
      <c r="Y153" s="202"/>
      <c r="Z153" s="202"/>
      <c r="AA153" s="202"/>
      <c r="AB153" s="202"/>
      <c r="AC153" s="202"/>
      <c r="AD153" s="202"/>
      <c r="AE153" s="203">
        <f t="shared" si="184"/>
        <v>47.6</v>
      </c>
      <c r="AF153" s="70"/>
      <c r="AG153" s="70"/>
      <c r="AH153" s="70"/>
    </row>
    <row r="154" spans="1:34" ht="12.75" customHeight="1" x14ac:dyDescent="0.3">
      <c r="A154" s="191"/>
      <c r="B154" s="201" t="s">
        <v>109</v>
      </c>
      <c r="C154" s="202">
        <v>2159</v>
      </c>
      <c r="D154" s="202"/>
      <c r="E154" s="202"/>
      <c r="F154" s="202"/>
      <c r="G154" s="202"/>
      <c r="H154" s="202"/>
      <c r="I154" s="202"/>
      <c r="J154" s="202">
        <v>2184</v>
      </c>
      <c r="K154" s="203"/>
      <c r="L154" s="202"/>
      <c r="M154" s="203"/>
      <c r="N154" s="202"/>
      <c r="O154" s="203"/>
      <c r="P154" s="202"/>
      <c r="Q154" s="202">
        <v>2208</v>
      </c>
      <c r="R154" s="202"/>
      <c r="S154" s="202"/>
      <c r="T154" s="202"/>
      <c r="U154" s="202"/>
      <c r="V154" s="202"/>
      <c r="W154" s="202"/>
      <c r="X154" s="202">
        <v>2209</v>
      </c>
      <c r="Y154" s="202"/>
      <c r="Z154" s="202"/>
      <c r="AA154" s="202"/>
      <c r="AB154" s="202"/>
      <c r="AC154" s="202"/>
      <c r="AD154" s="202"/>
      <c r="AE154" s="203">
        <f t="shared" si="184"/>
        <v>8760</v>
      </c>
      <c r="AF154" s="70"/>
      <c r="AG154" s="70"/>
      <c r="AH154" s="70"/>
    </row>
    <row r="155" spans="1:34" ht="12.75" customHeight="1" x14ac:dyDescent="0.3">
      <c r="A155" s="191"/>
      <c r="B155" s="201" t="s">
        <v>110</v>
      </c>
      <c r="C155" s="202">
        <v>2159</v>
      </c>
      <c r="D155" s="202"/>
      <c r="E155" s="202"/>
      <c r="F155" s="202"/>
      <c r="G155" s="202"/>
      <c r="H155" s="202"/>
      <c r="I155" s="202"/>
      <c r="J155" s="202">
        <v>2184</v>
      </c>
      <c r="K155" s="203"/>
      <c r="L155" s="202"/>
      <c r="M155" s="203"/>
      <c r="N155" s="202"/>
      <c r="O155" s="203"/>
      <c r="P155" s="202"/>
      <c r="Q155" s="202">
        <v>2208</v>
      </c>
      <c r="R155" s="202"/>
      <c r="S155" s="202"/>
      <c r="T155" s="202"/>
      <c r="U155" s="202"/>
      <c r="V155" s="202"/>
      <c r="W155" s="202"/>
      <c r="X155" s="202">
        <v>2209</v>
      </c>
      <c r="Y155" s="202"/>
      <c r="Z155" s="202"/>
      <c r="AA155" s="202"/>
      <c r="AB155" s="202"/>
      <c r="AC155" s="202"/>
      <c r="AD155" s="202"/>
      <c r="AE155" s="203">
        <f t="shared" si="184"/>
        <v>8760</v>
      </c>
      <c r="AF155" s="70"/>
      <c r="AG155" s="70"/>
      <c r="AH155" s="70"/>
    </row>
    <row r="156" spans="1:34" ht="12.75" customHeight="1" x14ac:dyDescent="0.3">
      <c r="A156" s="191"/>
      <c r="B156" s="201" t="s">
        <v>111</v>
      </c>
      <c r="C156" s="202">
        <v>2159</v>
      </c>
      <c r="D156" s="202"/>
      <c r="E156" s="202"/>
      <c r="F156" s="202"/>
      <c r="G156" s="202"/>
      <c r="H156" s="202"/>
      <c r="I156" s="202"/>
      <c r="J156" s="202">
        <v>2184</v>
      </c>
      <c r="K156" s="203"/>
      <c r="L156" s="202"/>
      <c r="M156" s="203"/>
      <c r="N156" s="202"/>
      <c r="O156" s="203"/>
      <c r="P156" s="202"/>
      <c r="Q156" s="202">
        <v>2208</v>
      </c>
      <c r="R156" s="202"/>
      <c r="S156" s="202"/>
      <c r="T156" s="202"/>
      <c r="U156" s="202"/>
      <c r="V156" s="202"/>
      <c r="W156" s="202"/>
      <c r="X156" s="202">
        <v>2209</v>
      </c>
      <c r="Y156" s="202"/>
      <c r="Z156" s="202"/>
      <c r="AA156" s="202"/>
      <c r="AB156" s="202"/>
      <c r="AC156" s="202"/>
      <c r="AD156" s="202"/>
      <c r="AE156" s="203">
        <f t="shared" si="184"/>
        <v>8760</v>
      </c>
      <c r="AF156" s="70"/>
      <c r="AG156" s="70"/>
      <c r="AH156" s="70"/>
    </row>
    <row r="157" spans="1:34" ht="12.75" customHeight="1" x14ac:dyDescent="0.3">
      <c r="A157" s="191"/>
      <c r="B157" s="201" t="s">
        <v>112</v>
      </c>
      <c r="C157" s="202">
        <v>2159</v>
      </c>
      <c r="D157" s="202"/>
      <c r="E157" s="202"/>
      <c r="F157" s="202"/>
      <c r="G157" s="202"/>
      <c r="H157" s="202"/>
      <c r="I157" s="202"/>
      <c r="J157" s="202">
        <v>2184</v>
      </c>
      <c r="K157" s="203"/>
      <c r="L157" s="202"/>
      <c r="M157" s="203"/>
      <c r="N157" s="202"/>
      <c r="O157" s="203"/>
      <c r="P157" s="202"/>
      <c r="Q157" s="202">
        <v>2208</v>
      </c>
      <c r="R157" s="202"/>
      <c r="S157" s="202"/>
      <c r="T157" s="202"/>
      <c r="U157" s="202"/>
      <c r="V157" s="202"/>
      <c r="W157" s="202"/>
      <c r="X157" s="202">
        <v>2209</v>
      </c>
      <c r="Y157" s="202"/>
      <c r="Z157" s="202"/>
      <c r="AA157" s="202"/>
      <c r="AB157" s="202"/>
      <c r="AC157" s="202"/>
      <c r="AD157" s="202"/>
      <c r="AE157" s="203">
        <f t="shared" si="184"/>
        <v>8760</v>
      </c>
      <c r="AF157" s="70"/>
      <c r="AG157" s="70"/>
      <c r="AH157" s="70"/>
    </row>
    <row r="158" spans="1:34" ht="12.75" customHeight="1" x14ac:dyDescent="0.3">
      <c r="A158" s="191"/>
      <c r="B158" s="201" t="s">
        <v>159</v>
      </c>
      <c r="C158" s="202">
        <v>70</v>
      </c>
      <c r="D158" s="202"/>
      <c r="E158" s="202"/>
      <c r="F158" s="202"/>
      <c r="G158" s="202"/>
      <c r="H158" s="202"/>
      <c r="I158" s="202"/>
      <c r="J158" s="202">
        <v>90</v>
      </c>
      <c r="K158" s="203"/>
      <c r="L158" s="202"/>
      <c r="M158" s="203"/>
      <c r="N158" s="202"/>
      <c r="O158" s="203"/>
      <c r="P158" s="202"/>
      <c r="Q158" s="202">
        <v>30</v>
      </c>
      <c r="R158" s="202"/>
      <c r="S158" s="202"/>
      <c r="T158" s="202"/>
      <c r="U158" s="202"/>
      <c r="V158" s="202"/>
      <c r="W158" s="202"/>
      <c r="X158" s="202">
        <v>80</v>
      </c>
      <c r="Y158" s="202"/>
      <c r="Z158" s="202"/>
      <c r="AA158" s="202"/>
      <c r="AB158" s="202"/>
      <c r="AC158" s="202"/>
      <c r="AD158" s="202"/>
      <c r="AE158" s="203">
        <f t="shared" si="184"/>
        <v>270</v>
      </c>
      <c r="AF158" s="70"/>
      <c r="AG158" s="70"/>
      <c r="AH158" s="70"/>
    </row>
    <row r="159" spans="1:34" ht="12.75" customHeight="1" x14ac:dyDescent="0.3">
      <c r="A159" s="213"/>
      <c r="B159" s="214" t="s">
        <v>113</v>
      </c>
      <c r="C159" s="77"/>
      <c r="D159" s="77"/>
      <c r="E159" s="77"/>
      <c r="F159" s="77"/>
      <c r="G159" s="77"/>
      <c r="H159" s="77"/>
      <c r="I159" s="77"/>
      <c r="J159" s="77"/>
      <c r="K159" s="78"/>
      <c r="L159" s="77"/>
      <c r="M159" s="78"/>
      <c r="N159" s="77"/>
      <c r="O159" s="78"/>
      <c r="P159" s="77"/>
      <c r="Q159" s="77"/>
      <c r="R159" s="77"/>
      <c r="S159" s="77"/>
      <c r="T159" s="77"/>
      <c r="U159" s="77"/>
      <c r="V159" s="77"/>
      <c r="W159" s="77"/>
      <c r="X159" s="77"/>
      <c r="Y159" s="77"/>
      <c r="Z159" s="77"/>
      <c r="AA159" s="77"/>
      <c r="AB159" s="77"/>
      <c r="AC159" s="77"/>
      <c r="AD159" s="77"/>
      <c r="AE159" s="78"/>
      <c r="AF159" s="77"/>
      <c r="AG159" s="77"/>
      <c r="AH159" s="77"/>
    </row>
    <row r="160" spans="1:34" ht="12.75" customHeight="1" x14ac:dyDescent="0.3">
      <c r="A160" s="215"/>
      <c r="B160" s="216" t="s">
        <v>114</v>
      </c>
      <c r="C160" s="208">
        <f>SUM(C161:C163)</f>
        <v>3223049</v>
      </c>
      <c r="D160" s="208"/>
      <c r="E160" s="208"/>
      <c r="F160" s="208"/>
      <c r="G160" s="208"/>
      <c r="H160" s="208"/>
      <c r="I160" s="208"/>
      <c r="J160" s="208">
        <f>SUM(J161:J163)</f>
        <v>3223048</v>
      </c>
      <c r="K160" s="209"/>
      <c r="L160" s="208"/>
      <c r="M160" s="209"/>
      <c r="N160" s="208"/>
      <c r="O160" s="209"/>
      <c r="P160" s="208"/>
      <c r="Q160" s="208">
        <f>SUM(Q161:Q163)</f>
        <v>3223048</v>
      </c>
      <c r="R160" s="208"/>
      <c r="S160" s="208"/>
      <c r="T160" s="208"/>
      <c r="U160" s="208"/>
      <c r="V160" s="208"/>
      <c r="W160" s="208"/>
      <c r="X160" s="208">
        <f>SUM(X161:X163)</f>
        <v>3223048</v>
      </c>
      <c r="Y160" s="208"/>
      <c r="Z160" s="208"/>
      <c r="AA160" s="208"/>
      <c r="AB160" s="208"/>
      <c r="AC160" s="208"/>
      <c r="AD160" s="208"/>
      <c r="AE160" s="209">
        <f>SUM(AE161:AE163)</f>
        <v>12892193</v>
      </c>
      <c r="AF160" s="79"/>
      <c r="AG160" s="79"/>
      <c r="AH160" s="79"/>
    </row>
    <row r="161" spans="1:115" ht="12.75" customHeight="1" x14ac:dyDescent="0.3">
      <c r="A161" s="191"/>
      <c r="B161" s="217" t="s">
        <v>115</v>
      </c>
      <c r="C161" s="63">
        <f>C10</f>
        <v>3173049</v>
      </c>
      <c r="D161" s="63"/>
      <c r="E161" s="63"/>
      <c r="F161" s="63"/>
      <c r="G161" s="63"/>
      <c r="H161" s="63"/>
      <c r="I161" s="63"/>
      <c r="J161" s="63">
        <f>J10</f>
        <v>3173048</v>
      </c>
      <c r="K161" s="176"/>
      <c r="L161" s="63"/>
      <c r="M161" s="176"/>
      <c r="N161" s="63"/>
      <c r="O161" s="176"/>
      <c r="P161" s="63"/>
      <c r="Q161" s="63">
        <f>Q10</f>
        <v>3173048</v>
      </c>
      <c r="R161" s="63"/>
      <c r="S161" s="63"/>
      <c r="T161" s="63"/>
      <c r="U161" s="63"/>
      <c r="V161" s="63"/>
      <c r="W161" s="63"/>
      <c r="X161" s="63">
        <f>X10</f>
        <v>3173048</v>
      </c>
      <c r="Y161" s="63"/>
      <c r="Z161" s="63"/>
      <c r="AA161" s="63"/>
      <c r="AB161" s="63"/>
      <c r="AC161" s="63"/>
      <c r="AD161" s="63"/>
      <c r="AE161" s="176">
        <f>AE10</f>
        <v>12692193</v>
      </c>
      <c r="AF161" s="39"/>
      <c r="AG161" s="39"/>
      <c r="AH161" s="39"/>
    </row>
    <row r="162" spans="1:115" ht="12.75" customHeight="1" x14ac:dyDescent="0.3">
      <c r="A162" s="191"/>
      <c r="B162" s="218" t="s">
        <v>147</v>
      </c>
      <c r="C162" s="63">
        <f>C11</f>
        <v>0</v>
      </c>
      <c r="D162" s="63"/>
      <c r="E162" s="63"/>
      <c r="F162" s="63"/>
      <c r="G162" s="63"/>
      <c r="H162" s="63"/>
      <c r="I162" s="63"/>
      <c r="J162" s="63">
        <f>J11</f>
        <v>0</v>
      </c>
      <c r="K162" s="176"/>
      <c r="L162" s="63"/>
      <c r="M162" s="176"/>
      <c r="N162" s="63"/>
      <c r="O162" s="176"/>
      <c r="P162" s="63"/>
      <c r="Q162" s="63">
        <f>Q11</f>
        <v>0</v>
      </c>
      <c r="R162" s="63"/>
      <c r="S162" s="63"/>
      <c r="T162" s="63"/>
      <c r="U162" s="63"/>
      <c r="V162" s="63"/>
      <c r="W162" s="63"/>
      <c r="X162" s="63">
        <f>X11</f>
        <v>0</v>
      </c>
      <c r="Y162" s="63"/>
      <c r="Z162" s="63"/>
      <c r="AA162" s="63"/>
      <c r="AB162" s="63"/>
      <c r="AC162" s="63"/>
      <c r="AD162" s="63"/>
      <c r="AE162" s="176">
        <f>AE11</f>
        <v>0</v>
      </c>
      <c r="AF162" s="39"/>
      <c r="AG162" s="39"/>
      <c r="AH162" s="39"/>
    </row>
    <row r="163" spans="1:115" ht="12.75" customHeight="1" x14ac:dyDescent="0.3">
      <c r="A163" s="191"/>
      <c r="B163" s="217" t="s">
        <v>116</v>
      </c>
      <c r="C163" s="63">
        <f>C12</f>
        <v>50000</v>
      </c>
      <c r="D163" s="63"/>
      <c r="E163" s="63"/>
      <c r="F163" s="63"/>
      <c r="G163" s="63"/>
      <c r="H163" s="63"/>
      <c r="I163" s="63"/>
      <c r="J163" s="63">
        <f>J12</f>
        <v>50000</v>
      </c>
      <c r="K163" s="176"/>
      <c r="L163" s="63"/>
      <c r="M163" s="176"/>
      <c r="N163" s="63"/>
      <c r="O163" s="176"/>
      <c r="P163" s="63"/>
      <c r="Q163" s="63">
        <f>Q12</f>
        <v>50000</v>
      </c>
      <c r="R163" s="63"/>
      <c r="S163" s="63"/>
      <c r="T163" s="63"/>
      <c r="U163" s="63"/>
      <c r="V163" s="63"/>
      <c r="W163" s="63"/>
      <c r="X163" s="63">
        <f>X12</f>
        <v>50000</v>
      </c>
      <c r="Y163" s="63"/>
      <c r="Z163" s="63"/>
      <c r="AA163" s="63"/>
      <c r="AB163" s="63"/>
      <c r="AC163" s="63"/>
      <c r="AD163" s="63"/>
      <c r="AE163" s="176">
        <f>AE12</f>
        <v>200000</v>
      </c>
      <c r="AF163" s="39"/>
      <c r="AG163" s="39"/>
      <c r="AH163" s="39"/>
    </row>
    <row r="164" spans="1:115" ht="12.75" customHeight="1" x14ac:dyDescent="0.3">
      <c r="A164" s="215"/>
      <c r="B164" s="216" t="s">
        <v>117</v>
      </c>
      <c r="C164" s="208">
        <f>C15</f>
        <v>3223048.9934</v>
      </c>
      <c r="D164" s="208"/>
      <c r="E164" s="208"/>
      <c r="F164" s="208"/>
      <c r="G164" s="208"/>
      <c r="H164" s="208"/>
      <c r="I164" s="208"/>
      <c r="J164" s="208">
        <f>J15</f>
        <v>3223047.9995130002</v>
      </c>
      <c r="K164" s="209"/>
      <c r="L164" s="208"/>
      <c r="M164" s="209"/>
      <c r="N164" s="208"/>
      <c r="O164" s="209"/>
      <c r="P164" s="208"/>
      <c r="Q164" s="208">
        <f>Q15</f>
        <v>3223047.997</v>
      </c>
      <c r="R164" s="208"/>
      <c r="S164" s="208"/>
      <c r="T164" s="208"/>
      <c r="U164" s="208"/>
      <c r="V164" s="208"/>
      <c r="W164" s="208"/>
      <c r="X164" s="208">
        <f>X15</f>
        <v>3223048.0109999999</v>
      </c>
      <c r="Y164" s="208"/>
      <c r="Z164" s="208"/>
      <c r="AA164" s="208"/>
      <c r="AB164" s="208"/>
      <c r="AC164" s="208"/>
      <c r="AD164" s="208"/>
      <c r="AE164" s="209">
        <f>AE15</f>
        <v>12892193.000913002</v>
      </c>
      <c r="AF164" s="80"/>
      <c r="AG164" s="80"/>
      <c r="AH164" s="80"/>
    </row>
    <row r="165" spans="1:115" ht="12.75" customHeight="1" x14ac:dyDescent="0.3">
      <c r="A165" s="191"/>
      <c r="B165" s="219" t="s">
        <v>118</v>
      </c>
      <c r="C165" s="63">
        <f>C15/C145</f>
        <v>296.34507111070246</v>
      </c>
      <c r="D165" s="63"/>
      <c r="E165" s="63"/>
      <c r="F165" s="63"/>
      <c r="G165" s="63"/>
      <c r="H165" s="63"/>
      <c r="I165" s="63"/>
      <c r="J165" s="63">
        <f>J15/J145</f>
        <v>292.42217762028326</v>
      </c>
      <c r="K165" s="176"/>
      <c r="L165" s="63"/>
      <c r="M165" s="176"/>
      <c r="N165" s="63"/>
      <c r="O165" s="176"/>
      <c r="P165" s="63"/>
      <c r="Q165" s="63">
        <f>Q15/Q145</f>
        <v>290.81531715811889</v>
      </c>
      <c r="R165" s="63"/>
      <c r="S165" s="63"/>
      <c r="T165" s="63"/>
      <c r="U165" s="63"/>
      <c r="V165" s="63"/>
      <c r="W165" s="63"/>
      <c r="X165" s="63">
        <f>X15/X145</f>
        <v>289.40261751474827</v>
      </c>
      <c r="Y165" s="63"/>
      <c r="Z165" s="63"/>
      <c r="AA165" s="63"/>
      <c r="AB165" s="63"/>
      <c r="AC165" s="63"/>
      <c r="AD165" s="63"/>
      <c r="AE165" s="176">
        <f>AE15/AE145</f>
        <v>292.22335305893796</v>
      </c>
      <c r="AF165" s="40"/>
      <c r="AG165" s="40"/>
      <c r="AH165" s="40"/>
    </row>
    <row r="166" spans="1:115" ht="12.75" customHeight="1" x14ac:dyDescent="0.3">
      <c r="A166" s="191"/>
      <c r="B166" s="217" t="s">
        <v>119</v>
      </c>
      <c r="C166" s="63"/>
      <c r="D166" s="63"/>
      <c r="E166" s="63"/>
      <c r="F166" s="63"/>
      <c r="G166" s="63"/>
      <c r="H166" s="63"/>
      <c r="I166" s="63"/>
      <c r="J166" s="63"/>
      <c r="K166" s="176"/>
      <c r="L166" s="63"/>
      <c r="M166" s="176"/>
      <c r="N166" s="63"/>
      <c r="O166" s="176"/>
      <c r="P166" s="63"/>
      <c r="Q166" s="63"/>
      <c r="R166" s="63"/>
      <c r="S166" s="63"/>
      <c r="T166" s="63"/>
      <c r="U166" s="63"/>
      <c r="V166" s="63"/>
      <c r="W166" s="63"/>
      <c r="X166" s="63"/>
      <c r="Y166" s="63"/>
      <c r="Z166" s="63"/>
      <c r="AA166" s="63"/>
      <c r="AB166" s="63"/>
      <c r="AC166" s="63"/>
      <c r="AD166" s="63"/>
      <c r="AE166" s="176"/>
      <c r="AF166" s="55"/>
      <c r="AG166" s="55"/>
      <c r="AH166" s="55"/>
    </row>
    <row r="167" spans="1:115" s="17" customFormat="1" ht="12.75" customHeight="1" x14ac:dyDescent="0.3">
      <c r="A167" s="191"/>
      <c r="B167" s="187" t="s">
        <v>119</v>
      </c>
      <c r="C167" s="82">
        <v>293</v>
      </c>
      <c r="D167" s="81"/>
      <c r="E167" s="82"/>
      <c r="F167" s="82"/>
      <c r="G167" s="82"/>
      <c r="H167" s="82"/>
      <c r="I167" s="82"/>
      <c r="J167" s="82">
        <v>293</v>
      </c>
      <c r="K167" s="81"/>
      <c r="L167" s="82"/>
      <c r="M167" s="81"/>
      <c r="N167" s="82"/>
      <c r="O167" s="81"/>
      <c r="P167" s="82"/>
      <c r="Q167" s="82">
        <v>293</v>
      </c>
      <c r="R167" s="82"/>
      <c r="S167" s="82"/>
      <c r="T167" s="82"/>
      <c r="U167" s="82"/>
      <c r="V167" s="82"/>
      <c r="W167" s="82"/>
      <c r="X167" s="82">
        <v>293</v>
      </c>
      <c r="Y167" s="82"/>
      <c r="Z167" s="82"/>
      <c r="AA167" s="82"/>
      <c r="AB167" s="82"/>
      <c r="AC167" s="82"/>
      <c r="AD167" s="82"/>
      <c r="AE167" s="81">
        <v>293</v>
      </c>
      <c r="AF167" s="82"/>
      <c r="AG167" s="82"/>
      <c r="AH167" s="82"/>
    </row>
    <row r="168" spans="1:115" s="17" customFormat="1" ht="12.75" customHeight="1" x14ac:dyDescent="0.3">
      <c r="A168" s="191"/>
      <c r="B168" s="187" t="s">
        <v>120</v>
      </c>
      <c r="C168" s="82">
        <v>291</v>
      </c>
      <c r="D168" s="82"/>
      <c r="E168" s="82"/>
      <c r="F168" s="82"/>
      <c r="G168" s="82"/>
      <c r="H168" s="82"/>
      <c r="I168" s="82"/>
      <c r="J168" s="82">
        <v>292</v>
      </c>
      <c r="K168" s="81"/>
      <c r="L168" s="82"/>
      <c r="M168" s="81"/>
      <c r="N168" s="82"/>
      <c r="O168" s="81"/>
      <c r="P168" s="82"/>
      <c r="Q168" s="82">
        <v>293</v>
      </c>
      <c r="R168" s="82"/>
      <c r="S168" s="82"/>
      <c r="T168" s="82"/>
      <c r="U168" s="82"/>
      <c r="V168" s="82"/>
      <c r="W168" s="82"/>
      <c r="X168" s="82">
        <v>293</v>
      </c>
      <c r="Y168" s="82"/>
      <c r="Z168" s="82"/>
      <c r="AA168" s="82"/>
      <c r="AB168" s="82"/>
      <c r="AC168" s="82"/>
      <c r="AD168" s="82"/>
      <c r="AE168" s="81">
        <v>292</v>
      </c>
      <c r="AF168" s="82"/>
      <c r="AG168" s="82"/>
      <c r="AH168" s="82"/>
    </row>
    <row r="169" spans="1:115" s="83" customFormat="1" x14ac:dyDescent="0.3">
      <c r="A169" s="10" t="s">
        <v>184</v>
      </c>
      <c r="C169" s="84"/>
      <c r="D169" s="84"/>
      <c r="E169" s="84"/>
      <c r="F169" s="84"/>
      <c r="G169" s="84"/>
      <c r="H169" s="84"/>
      <c r="I169" s="84"/>
      <c r="J169" s="36"/>
      <c r="K169" s="85"/>
      <c r="L169" s="36"/>
      <c r="M169" s="85"/>
      <c r="N169" s="36"/>
      <c r="O169" s="85"/>
      <c r="P169" s="36"/>
      <c r="Q169" s="36"/>
      <c r="R169" s="36"/>
      <c r="S169" s="36"/>
      <c r="T169" s="36"/>
      <c r="U169" s="36"/>
      <c r="V169" s="36"/>
      <c r="W169" s="36"/>
      <c r="X169" s="36"/>
      <c r="Y169" s="10"/>
      <c r="AA169" s="84"/>
      <c r="AB169" s="36"/>
      <c r="AC169" s="36"/>
      <c r="AD169" s="36"/>
      <c r="AE169" s="109"/>
      <c r="AF169" s="86"/>
      <c r="AG169" s="9"/>
      <c r="AH169" s="87"/>
      <c r="AI169" s="87"/>
      <c r="AJ169" s="87"/>
      <c r="AK169" s="87"/>
      <c r="AL169" s="87"/>
      <c r="AM169" s="87"/>
      <c r="AN169" s="87"/>
      <c r="AO169" s="87"/>
      <c r="AP169" s="87"/>
      <c r="AQ169" s="87"/>
      <c r="AR169" s="87"/>
      <c r="AS169" s="87"/>
      <c r="AT169" s="87"/>
      <c r="AU169" s="87"/>
      <c r="AV169" s="87"/>
      <c r="AW169" s="87"/>
      <c r="AX169" s="87"/>
      <c r="AY169" s="87"/>
      <c r="AZ169" s="87"/>
      <c r="BA169" s="87"/>
      <c r="BB169" s="87"/>
      <c r="BC169" s="87"/>
      <c r="BD169" s="87"/>
      <c r="BE169" s="87"/>
      <c r="BF169" s="87"/>
      <c r="BG169" s="87"/>
      <c r="BH169" s="87"/>
      <c r="BI169" s="87"/>
      <c r="BJ169" s="87"/>
      <c r="BK169" s="87"/>
      <c r="BL169" s="87"/>
      <c r="BM169" s="87"/>
      <c r="BN169" s="87"/>
      <c r="BO169" s="87"/>
      <c r="BP169" s="87"/>
      <c r="BQ169" s="87"/>
      <c r="BR169" s="87"/>
      <c r="BS169" s="87"/>
      <c r="BT169" s="87"/>
      <c r="BU169" s="87"/>
      <c r="BV169" s="87"/>
      <c r="BW169" s="87"/>
      <c r="BX169" s="87"/>
      <c r="BY169" s="87"/>
      <c r="BZ169" s="87"/>
      <c r="CA169" s="87"/>
      <c r="CB169" s="87"/>
      <c r="CC169" s="87"/>
      <c r="CD169" s="87"/>
      <c r="CE169" s="87"/>
      <c r="CF169" s="87"/>
      <c r="CG169" s="87"/>
      <c r="CH169" s="87"/>
      <c r="CI169" s="87"/>
      <c r="CJ169" s="87"/>
      <c r="CK169" s="87"/>
      <c r="CL169" s="87"/>
      <c r="CM169" s="87"/>
      <c r="CN169" s="87"/>
      <c r="CO169" s="87"/>
      <c r="CP169" s="87"/>
      <c r="CQ169" s="87"/>
      <c r="CR169" s="87"/>
      <c r="CS169" s="87"/>
      <c r="CT169" s="87"/>
      <c r="CU169" s="87"/>
      <c r="CV169" s="87"/>
      <c r="CW169" s="87"/>
      <c r="CX169" s="87"/>
      <c r="CY169" s="87"/>
      <c r="CZ169" s="87"/>
      <c r="DA169" s="87"/>
      <c r="DB169" s="87"/>
      <c r="DC169" s="87"/>
      <c r="DD169" s="87"/>
      <c r="DE169" s="87"/>
      <c r="DF169" s="87"/>
      <c r="DG169" s="87"/>
      <c r="DH169" s="87"/>
      <c r="DI169" s="87"/>
      <c r="DJ169" s="87"/>
      <c r="DK169" s="87"/>
    </row>
    <row r="170" spans="1:115" x14ac:dyDescent="0.3">
      <c r="B170" s="17" t="s">
        <v>187</v>
      </c>
      <c r="C170" s="7" t="s">
        <v>188</v>
      </c>
      <c r="Y170" s="17"/>
    </row>
    <row r="171" spans="1:115" s="83" customFormat="1" x14ac:dyDescent="0.3">
      <c r="B171" s="83" t="s">
        <v>185</v>
      </c>
      <c r="C171" s="7" t="s">
        <v>188</v>
      </c>
      <c r="D171" s="84"/>
      <c r="E171" s="84"/>
      <c r="F171" s="84"/>
      <c r="G171" s="84"/>
      <c r="H171" s="84"/>
      <c r="I171" s="84"/>
      <c r="J171" s="88"/>
      <c r="K171" s="89"/>
      <c r="L171" s="88"/>
      <c r="M171" s="89"/>
      <c r="N171" s="88"/>
      <c r="O171" s="89"/>
      <c r="P171" s="88"/>
      <c r="Q171" s="88"/>
      <c r="R171" s="88"/>
      <c r="S171" s="88"/>
      <c r="T171" s="88"/>
      <c r="U171" s="88"/>
      <c r="V171" s="88"/>
      <c r="W171" s="88"/>
      <c r="X171" s="88"/>
      <c r="AB171" s="7"/>
      <c r="AD171" s="88"/>
      <c r="AE171" s="110"/>
      <c r="AF171" s="84"/>
      <c r="AG171" s="9"/>
      <c r="AH171" s="87"/>
      <c r="AI171" s="87"/>
      <c r="AJ171" s="87"/>
      <c r="AK171" s="87"/>
      <c r="AL171" s="87"/>
      <c r="AM171" s="87"/>
      <c r="AN171" s="87"/>
      <c r="AO171" s="87"/>
      <c r="AP171" s="87"/>
      <c r="AQ171" s="87"/>
      <c r="AR171" s="87"/>
      <c r="AS171" s="87"/>
      <c r="AT171" s="87"/>
      <c r="AU171" s="87"/>
      <c r="AV171" s="87"/>
      <c r="AW171" s="87"/>
      <c r="AX171" s="87"/>
      <c r="AY171" s="87"/>
      <c r="AZ171" s="87"/>
      <c r="BA171" s="87"/>
      <c r="BB171" s="87"/>
      <c r="BC171" s="87"/>
      <c r="BD171" s="87"/>
      <c r="BE171" s="87"/>
      <c r="BF171" s="87"/>
      <c r="BG171" s="87"/>
      <c r="BH171" s="87"/>
      <c r="BI171" s="87"/>
      <c r="BJ171" s="87"/>
      <c r="BK171" s="87"/>
      <c r="BL171" s="87"/>
      <c r="BM171" s="87"/>
      <c r="BN171" s="87"/>
      <c r="BO171" s="87"/>
      <c r="BP171" s="87"/>
      <c r="BQ171" s="87"/>
      <c r="BR171" s="87"/>
      <c r="BS171" s="87"/>
      <c r="BT171" s="87"/>
      <c r="BU171" s="87"/>
      <c r="BV171" s="87"/>
      <c r="BW171" s="87"/>
      <c r="BX171" s="87"/>
      <c r="BY171" s="87"/>
      <c r="BZ171" s="87"/>
      <c r="CA171" s="87"/>
      <c r="CB171" s="87"/>
      <c r="CC171" s="87"/>
      <c r="CD171" s="87"/>
      <c r="CE171" s="87"/>
      <c r="CF171" s="87"/>
      <c r="CG171" s="87"/>
      <c r="CH171" s="87"/>
      <c r="CI171" s="87"/>
      <c r="CJ171" s="87"/>
      <c r="CK171" s="87"/>
      <c r="CL171" s="87"/>
      <c r="CM171" s="87"/>
      <c r="CN171" s="87"/>
      <c r="CO171" s="87"/>
      <c r="CP171" s="87"/>
      <c r="CQ171" s="87"/>
      <c r="CR171" s="87"/>
      <c r="CS171" s="87"/>
      <c r="CT171" s="87"/>
      <c r="CU171" s="87"/>
      <c r="CV171" s="87"/>
      <c r="CW171" s="87"/>
      <c r="CX171" s="87"/>
      <c r="CY171" s="87"/>
      <c r="CZ171" s="87"/>
      <c r="DA171" s="87"/>
      <c r="DB171" s="87"/>
      <c r="DC171" s="87"/>
      <c r="DD171" s="87"/>
      <c r="DE171" s="87"/>
      <c r="DF171" s="87"/>
      <c r="DG171" s="87"/>
      <c r="DH171" s="87"/>
      <c r="DI171" s="87"/>
      <c r="DJ171" s="87"/>
      <c r="DK171" s="87"/>
    </row>
    <row r="172" spans="1:115" s="91" customFormat="1" x14ac:dyDescent="0.3">
      <c r="A172" s="90"/>
      <c r="B172" s="83" t="s">
        <v>186</v>
      </c>
      <c r="C172" s="7" t="s">
        <v>188</v>
      </c>
      <c r="D172" s="92"/>
      <c r="E172" s="92"/>
      <c r="F172" s="92"/>
      <c r="G172" s="92"/>
      <c r="H172" s="92"/>
      <c r="I172" s="92"/>
      <c r="J172" s="93"/>
      <c r="K172" s="94"/>
      <c r="L172" s="93"/>
      <c r="M172" s="94"/>
      <c r="N172" s="93"/>
      <c r="O172" s="94"/>
      <c r="P172" s="93"/>
      <c r="Q172" s="93"/>
      <c r="R172" s="93"/>
      <c r="S172" s="93"/>
      <c r="T172" s="93"/>
      <c r="U172" s="93"/>
      <c r="V172" s="93"/>
      <c r="W172" s="93"/>
      <c r="X172" s="93"/>
      <c r="Y172" s="83"/>
      <c r="AB172" s="7"/>
      <c r="AD172" s="93"/>
      <c r="AE172" s="111"/>
      <c r="AF172" s="95"/>
      <c r="AG172" s="96"/>
      <c r="AH172" s="97"/>
      <c r="AI172" s="97"/>
      <c r="AJ172" s="97"/>
      <c r="AK172" s="97"/>
      <c r="AL172" s="97"/>
      <c r="AM172" s="97"/>
      <c r="AN172" s="97"/>
      <c r="AO172" s="97"/>
      <c r="AP172" s="97"/>
      <c r="AQ172" s="97"/>
      <c r="AR172" s="97"/>
      <c r="AS172" s="97"/>
      <c r="AT172" s="97"/>
      <c r="AU172" s="97"/>
      <c r="AV172" s="97"/>
      <c r="AW172" s="97"/>
      <c r="AX172" s="97"/>
      <c r="AY172" s="97"/>
      <c r="AZ172" s="97"/>
      <c r="BA172" s="97"/>
      <c r="BB172" s="97"/>
      <c r="BC172" s="97"/>
      <c r="BD172" s="97"/>
      <c r="BE172" s="97"/>
      <c r="BF172" s="97"/>
      <c r="BG172" s="97"/>
      <c r="BH172" s="97"/>
      <c r="BI172" s="97"/>
      <c r="BJ172" s="97"/>
      <c r="BK172" s="97"/>
      <c r="BL172" s="97"/>
      <c r="BM172" s="97"/>
      <c r="BN172" s="97"/>
      <c r="BO172" s="97"/>
      <c r="BP172" s="97"/>
      <c r="BQ172" s="97"/>
      <c r="BR172" s="97"/>
      <c r="BS172" s="97"/>
      <c r="BT172" s="97"/>
      <c r="BU172" s="97"/>
      <c r="BV172" s="97"/>
      <c r="BW172" s="97"/>
      <c r="BX172" s="97"/>
      <c r="BY172" s="97"/>
      <c r="BZ172" s="97"/>
      <c r="CA172" s="97"/>
      <c r="CB172" s="97"/>
      <c r="CC172" s="97"/>
      <c r="CD172" s="97"/>
      <c r="CE172" s="97"/>
      <c r="CF172" s="97"/>
      <c r="CG172" s="97"/>
      <c r="CH172" s="97"/>
      <c r="CI172" s="97"/>
      <c r="CJ172" s="97"/>
      <c r="CK172" s="97"/>
      <c r="CL172" s="97"/>
      <c r="CM172" s="97"/>
      <c r="CN172" s="97"/>
      <c r="CO172" s="97"/>
      <c r="CP172" s="97"/>
      <c r="CQ172" s="97"/>
      <c r="CR172" s="97"/>
      <c r="CS172" s="97"/>
      <c r="CT172" s="97"/>
      <c r="CU172" s="97"/>
      <c r="CV172" s="97"/>
      <c r="CW172" s="97"/>
      <c r="CX172" s="97"/>
      <c r="CY172" s="97"/>
      <c r="CZ172" s="97"/>
      <c r="DA172" s="97"/>
      <c r="DB172" s="97"/>
      <c r="DC172" s="97"/>
      <c r="DD172" s="97"/>
      <c r="DE172" s="97"/>
      <c r="DF172" s="97"/>
      <c r="DG172" s="97"/>
      <c r="DH172" s="97"/>
      <c r="DI172" s="97"/>
      <c r="DJ172" s="97"/>
      <c r="DK172" s="97"/>
    </row>
    <row r="173" spans="1:115" s="91" customFormat="1" x14ac:dyDescent="0.3">
      <c r="C173" s="92"/>
      <c r="D173" s="92"/>
      <c r="E173" s="92"/>
      <c r="F173" s="92"/>
      <c r="G173" s="92"/>
      <c r="H173" s="92"/>
      <c r="I173" s="92"/>
      <c r="J173" s="98"/>
      <c r="K173" s="99"/>
      <c r="L173" s="98"/>
      <c r="M173" s="99"/>
      <c r="N173" s="98"/>
      <c r="O173" s="99"/>
      <c r="P173" s="98"/>
      <c r="Q173" s="98"/>
      <c r="R173" s="98"/>
      <c r="S173" s="98"/>
      <c r="T173" s="98"/>
      <c r="U173" s="98"/>
      <c r="V173" s="98"/>
      <c r="W173" s="98"/>
      <c r="X173" s="98"/>
      <c r="AA173" s="92"/>
      <c r="AB173" s="98"/>
      <c r="AC173" s="98"/>
      <c r="AD173" s="98"/>
      <c r="AE173" s="112"/>
      <c r="AF173" s="100"/>
      <c r="AG173" s="101"/>
      <c r="AH173" s="97"/>
      <c r="AI173" s="97"/>
      <c r="AJ173" s="97"/>
      <c r="AK173" s="97"/>
      <c r="AL173" s="97"/>
      <c r="AM173" s="97"/>
      <c r="AN173" s="97"/>
      <c r="AO173" s="97"/>
      <c r="AP173" s="97"/>
      <c r="AQ173" s="97"/>
      <c r="AR173" s="97"/>
      <c r="AS173" s="97"/>
      <c r="AT173" s="97"/>
      <c r="AU173" s="97"/>
      <c r="AV173" s="97"/>
      <c r="AW173" s="97"/>
      <c r="AX173" s="97"/>
      <c r="AY173" s="97"/>
      <c r="AZ173" s="97"/>
      <c r="BA173" s="97"/>
      <c r="BB173" s="97"/>
      <c r="BC173" s="97"/>
      <c r="BD173" s="97"/>
      <c r="BE173" s="97"/>
      <c r="BF173" s="97"/>
      <c r="BG173" s="97"/>
      <c r="BH173" s="97"/>
      <c r="BI173" s="97"/>
      <c r="BJ173" s="97"/>
      <c r="BK173" s="97"/>
      <c r="BL173" s="97"/>
      <c r="BM173" s="97"/>
      <c r="BN173" s="97"/>
      <c r="BO173" s="97"/>
      <c r="BP173" s="97"/>
      <c r="BQ173" s="97"/>
      <c r="BR173" s="97"/>
      <c r="BS173" s="97"/>
      <c r="BT173" s="97"/>
      <c r="BU173" s="97"/>
      <c r="BV173" s="97"/>
      <c r="BW173" s="97"/>
      <c r="BX173" s="97"/>
      <c r="BY173" s="97"/>
      <c r="BZ173" s="97"/>
      <c r="CA173" s="97"/>
      <c r="CB173" s="97"/>
      <c r="CC173" s="97"/>
      <c r="CD173" s="97"/>
      <c r="CE173" s="97"/>
      <c r="CF173" s="97"/>
      <c r="CG173" s="97"/>
      <c r="CH173" s="97"/>
      <c r="CI173" s="97"/>
      <c r="CJ173" s="97"/>
      <c r="CK173" s="97"/>
      <c r="CL173" s="97"/>
      <c r="CM173" s="97"/>
      <c r="CN173" s="97"/>
      <c r="CO173" s="97"/>
      <c r="CP173" s="97"/>
      <c r="CQ173" s="97"/>
      <c r="CR173" s="97"/>
      <c r="CS173" s="97"/>
      <c r="CT173" s="97"/>
      <c r="CU173" s="97"/>
      <c r="CV173" s="97"/>
      <c r="CW173" s="97"/>
      <c r="CX173" s="97"/>
      <c r="CY173" s="97"/>
      <c r="CZ173" s="97"/>
      <c r="DA173" s="97"/>
      <c r="DB173" s="97"/>
      <c r="DC173" s="97"/>
      <c r="DD173" s="97"/>
      <c r="DE173" s="97"/>
      <c r="DF173" s="97"/>
      <c r="DG173" s="97"/>
      <c r="DH173" s="97"/>
      <c r="DI173" s="97"/>
      <c r="DJ173" s="97"/>
      <c r="DK173" s="97"/>
    </row>
    <row r="174" spans="1:115" s="91" customFormat="1" x14ac:dyDescent="0.3">
      <c r="A174" s="91" t="s">
        <v>189</v>
      </c>
      <c r="C174" s="92"/>
      <c r="D174" s="92"/>
      <c r="E174" s="92"/>
      <c r="F174" s="92"/>
      <c r="G174" s="92"/>
      <c r="H174" s="92"/>
      <c r="I174" s="92"/>
      <c r="J174" s="98"/>
      <c r="K174" s="99"/>
      <c r="L174" s="98"/>
      <c r="M174" s="99"/>
      <c r="N174" s="98"/>
      <c r="O174" s="99"/>
      <c r="P174" s="98"/>
      <c r="Q174" s="98"/>
      <c r="R174" s="98"/>
      <c r="S174" s="98"/>
      <c r="T174" s="98"/>
      <c r="U174" s="98"/>
      <c r="V174" s="98"/>
      <c r="W174" s="98"/>
      <c r="X174" s="98"/>
      <c r="AA174" s="92"/>
      <c r="AB174" s="98"/>
      <c r="AC174" s="98"/>
      <c r="AD174" s="98"/>
      <c r="AE174" s="112"/>
      <c r="AF174" s="100"/>
      <c r="AG174" s="101"/>
      <c r="AH174" s="97"/>
      <c r="AI174" s="97"/>
      <c r="AJ174" s="97"/>
      <c r="AK174" s="97"/>
      <c r="AL174" s="97"/>
      <c r="AM174" s="97"/>
      <c r="AN174" s="97"/>
      <c r="AO174" s="97"/>
      <c r="AP174" s="97"/>
      <c r="AQ174" s="97"/>
      <c r="AR174" s="97"/>
      <c r="AS174" s="97"/>
      <c r="AT174" s="97"/>
      <c r="AU174" s="97"/>
      <c r="AV174" s="97"/>
      <c r="AW174" s="97"/>
      <c r="AX174" s="97"/>
      <c r="AY174" s="97"/>
      <c r="AZ174" s="97"/>
      <c r="BA174" s="97"/>
      <c r="BB174" s="97"/>
      <c r="BC174" s="97"/>
      <c r="BD174" s="97"/>
      <c r="BE174" s="97"/>
      <c r="BF174" s="97"/>
      <c r="BG174" s="97"/>
      <c r="BH174" s="97"/>
      <c r="BI174" s="97"/>
      <c r="BJ174" s="97"/>
      <c r="BK174" s="97"/>
      <c r="BL174" s="97"/>
      <c r="BM174" s="97"/>
      <c r="BN174" s="97"/>
      <c r="BO174" s="97"/>
      <c r="BP174" s="97"/>
      <c r="BQ174" s="97"/>
      <c r="BR174" s="97"/>
      <c r="BS174" s="97"/>
      <c r="BT174" s="97"/>
      <c r="BU174" s="97"/>
      <c r="BV174" s="97"/>
      <c r="BW174" s="97"/>
      <c r="BX174" s="97"/>
      <c r="BY174" s="97"/>
      <c r="BZ174" s="97"/>
      <c r="CA174" s="97"/>
      <c r="CB174" s="97"/>
      <c r="CC174" s="97"/>
      <c r="CD174" s="97"/>
      <c r="CE174" s="97"/>
      <c r="CF174" s="97"/>
      <c r="CG174" s="97"/>
      <c r="CH174" s="97"/>
      <c r="CI174" s="97"/>
      <c r="CJ174" s="97"/>
      <c r="CK174" s="97"/>
      <c r="CL174" s="97"/>
      <c r="CM174" s="97"/>
      <c r="CN174" s="97"/>
      <c r="CO174" s="97"/>
      <c r="CP174" s="97"/>
      <c r="CQ174" s="97"/>
      <c r="CR174" s="97"/>
      <c r="CS174" s="97"/>
      <c r="CT174" s="97"/>
      <c r="CU174" s="97"/>
      <c r="CV174" s="97"/>
      <c r="CW174" s="97"/>
      <c r="CX174" s="97"/>
      <c r="CY174" s="97"/>
      <c r="CZ174" s="97"/>
      <c r="DA174" s="97"/>
      <c r="DB174" s="97"/>
      <c r="DC174" s="97"/>
      <c r="DD174" s="97"/>
      <c r="DE174" s="97"/>
      <c r="DF174" s="97"/>
      <c r="DG174" s="97"/>
      <c r="DH174" s="97"/>
      <c r="DI174" s="97"/>
      <c r="DJ174" s="97"/>
      <c r="DK174" s="97"/>
    </row>
    <row r="175" spans="1:115" s="91" customFormat="1" x14ac:dyDescent="0.3">
      <c r="C175" s="92"/>
      <c r="D175" s="92"/>
      <c r="E175" s="92"/>
      <c r="F175" s="92"/>
      <c r="G175" s="92"/>
      <c r="H175" s="92"/>
      <c r="I175" s="92"/>
      <c r="J175" s="98"/>
      <c r="K175" s="99"/>
      <c r="L175" s="98"/>
      <c r="M175" s="99"/>
      <c r="N175" s="98"/>
      <c r="O175" s="99"/>
      <c r="P175" s="98"/>
      <c r="Q175" s="98"/>
      <c r="R175" s="98"/>
      <c r="S175" s="98"/>
      <c r="T175" s="98"/>
      <c r="U175" s="98"/>
      <c r="V175" s="98"/>
      <c r="W175" s="98"/>
      <c r="X175" s="98"/>
      <c r="AA175" s="92"/>
      <c r="AB175" s="98"/>
      <c r="AC175" s="98"/>
      <c r="AD175" s="98"/>
      <c r="AE175" s="112"/>
      <c r="AF175" s="100"/>
      <c r="AG175" s="101"/>
      <c r="AH175" s="97"/>
      <c r="AI175" s="97"/>
      <c r="AJ175" s="97"/>
      <c r="AK175" s="97"/>
      <c r="AL175" s="97"/>
      <c r="AM175" s="97"/>
      <c r="AN175" s="97"/>
      <c r="AO175" s="97"/>
      <c r="AP175" s="97"/>
      <c r="AQ175" s="97"/>
      <c r="AR175" s="97"/>
      <c r="AS175" s="97"/>
      <c r="AT175" s="97"/>
      <c r="AU175" s="97"/>
      <c r="AV175" s="97"/>
      <c r="AW175" s="97"/>
      <c r="AX175" s="97"/>
      <c r="AY175" s="97"/>
      <c r="AZ175" s="97"/>
      <c r="BA175" s="97"/>
      <c r="BB175" s="97"/>
      <c r="BC175" s="97"/>
      <c r="BD175" s="97"/>
      <c r="BE175" s="97"/>
      <c r="BF175" s="97"/>
      <c r="BG175" s="97"/>
      <c r="BH175" s="97"/>
      <c r="BI175" s="97"/>
      <c r="BJ175" s="97"/>
      <c r="BK175" s="97"/>
      <c r="BL175" s="97"/>
      <c r="BM175" s="97"/>
      <c r="BN175" s="97"/>
      <c r="BO175" s="97"/>
      <c r="BP175" s="97"/>
      <c r="BQ175" s="97"/>
      <c r="BR175" s="97"/>
      <c r="BS175" s="97"/>
      <c r="BT175" s="97"/>
      <c r="BU175" s="97"/>
      <c r="BV175" s="97"/>
      <c r="BW175" s="97"/>
      <c r="BX175" s="97"/>
      <c r="BY175" s="97"/>
      <c r="BZ175" s="97"/>
      <c r="CA175" s="97"/>
      <c r="CB175" s="97"/>
      <c r="CC175" s="97"/>
      <c r="CD175" s="97"/>
      <c r="CE175" s="97"/>
      <c r="CF175" s="97"/>
      <c r="CG175" s="97"/>
      <c r="CH175" s="97"/>
      <c r="CI175" s="97"/>
      <c r="CJ175" s="97"/>
      <c r="CK175" s="97"/>
      <c r="CL175" s="97"/>
      <c r="CM175" s="97"/>
      <c r="CN175" s="97"/>
      <c r="CO175" s="97"/>
      <c r="CP175" s="97"/>
      <c r="CQ175" s="97"/>
      <c r="CR175" s="97"/>
      <c r="CS175" s="97"/>
      <c r="CT175" s="97"/>
      <c r="CU175" s="97"/>
      <c r="CV175" s="97"/>
      <c r="CW175" s="97"/>
      <c r="CX175" s="97"/>
      <c r="CY175" s="97"/>
      <c r="CZ175" s="97"/>
      <c r="DA175" s="97"/>
      <c r="DB175" s="97"/>
      <c r="DC175" s="97"/>
      <c r="DD175" s="97"/>
      <c r="DE175" s="97"/>
      <c r="DF175" s="97"/>
      <c r="DG175" s="97"/>
      <c r="DH175" s="97"/>
      <c r="DI175" s="97"/>
      <c r="DJ175" s="97"/>
      <c r="DK175" s="97"/>
    </row>
    <row r="176" spans="1:115" s="91" customFormat="1" x14ac:dyDescent="0.3">
      <c r="C176" s="92"/>
      <c r="D176" s="92"/>
      <c r="E176" s="92"/>
      <c r="F176" s="92"/>
      <c r="G176" s="92"/>
      <c r="H176" s="92"/>
      <c r="I176" s="92"/>
      <c r="J176" s="93"/>
      <c r="K176" s="94"/>
      <c r="L176" s="93"/>
      <c r="M176" s="94"/>
      <c r="N176" s="93"/>
      <c r="O176" s="94"/>
      <c r="P176" s="93"/>
      <c r="Q176" s="93"/>
      <c r="R176" s="93"/>
      <c r="S176" s="93"/>
      <c r="T176" s="93"/>
      <c r="U176" s="93"/>
      <c r="V176" s="93"/>
      <c r="W176" s="93"/>
      <c r="X176" s="93"/>
      <c r="AA176" s="92"/>
      <c r="AB176" s="93"/>
      <c r="AC176" s="93"/>
      <c r="AD176" s="93"/>
      <c r="AE176" s="111"/>
      <c r="AF176" s="95"/>
      <c r="AG176" s="96"/>
      <c r="AH176" s="97"/>
      <c r="AI176" s="97"/>
      <c r="AJ176" s="97"/>
      <c r="AK176" s="97"/>
      <c r="AL176" s="97"/>
      <c r="AM176" s="97"/>
      <c r="AN176" s="97"/>
      <c r="AO176" s="97"/>
      <c r="AP176" s="97"/>
      <c r="AQ176" s="97"/>
      <c r="AR176" s="97"/>
      <c r="AS176" s="97"/>
      <c r="AT176" s="97"/>
      <c r="AU176" s="97"/>
      <c r="AV176" s="97"/>
      <c r="AW176" s="97"/>
      <c r="AX176" s="97"/>
      <c r="AY176" s="97"/>
      <c r="AZ176" s="97"/>
      <c r="BA176" s="97"/>
      <c r="BB176" s="97"/>
      <c r="BC176" s="97"/>
      <c r="BD176" s="97"/>
      <c r="BE176" s="97"/>
      <c r="BF176" s="97"/>
      <c r="BG176" s="97"/>
      <c r="BH176" s="97"/>
      <c r="BI176" s="97"/>
      <c r="BJ176" s="97"/>
      <c r="BK176" s="97"/>
      <c r="BL176" s="97"/>
      <c r="BM176" s="97"/>
      <c r="BN176" s="97"/>
      <c r="BO176" s="97"/>
      <c r="BP176" s="97"/>
      <c r="BQ176" s="97"/>
      <c r="BR176" s="97"/>
      <c r="BS176" s="97"/>
      <c r="BT176" s="97"/>
      <c r="BU176" s="97"/>
      <c r="BV176" s="97"/>
      <c r="BW176" s="97"/>
      <c r="BX176" s="97"/>
      <c r="BY176" s="97"/>
      <c r="BZ176" s="97"/>
      <c r="CA176" s="97"/>
      <c r="CB176" s="97"/>
      <c r="CC176" s="97"/>
      <c r="CD176" s="97"/>
      <c r="CE176" s="97"/>
      <c r="CF176" s="97"/>
      <c r="CG176" s="97"/>
      <c r="CH176" s="97"/>
      <c r="CI176" s="97"/>
      <c r="CJ176" s="97"/>
      <c r="CK176" s="97"/>
      <c r="CL176" s="97"/>
      <c r="CM176" s="97"/>
      <c r="CN176" s="97"/>
      <c r="CO176" s="97"/>
      <c r="CP176" s="97"/>
      <c r="CQ176" s="97"/>
      <c r="CR176" s="97"/>
      <c r="CS176" s="97"/>
      <c r="CT176" s="97"/>
      <c r="CU176" s="97"/>
      <c r="CV176" s="97"/>
      <c r="CW176" s="97"/>
      <c r="CX176" s="97"/>
      <c r="CY176" s="97"/>
      <c r="CZ176" s="97"/>
      <c r="DA176" s="97"/>
      <c r="DB176" s="97"/>
      <c r="DC176" s="97"/>
      <c r="DD176" s="97"/>
      <c r="DE176" s="97"/>
      <c r="DF176" s="97"/>
      <c r="DG176" s="97"/>
      <c r="DH176" s="97"/>
      <c r="DI176" s="97"/>
      <c r="DJ176" s="97"/>
      <c r="DK176" s="97"/>
    </row>
    <row r="177" spans="1:115" s="91" customFormat="1" x14ac:dyDescent="0.3">
      <c r="A177" s="10" t="s">
        <v>191</v>
      </c>
      <c r="B177" s="10" t="s">
        <v>149</v>
      </c>
      <c r="C177" s="92"/>
      <c r="D177" s="92"/>
      <c r="E177" s="92"/>
      <c r="F177" s="92"/>
      <c r="G177" s="92"/>
      <c r="H177" s="92"/>
      <c r="I177" s="92"/>
      <c r="J177" s="93"/>
      <c r="K177" s="94"/>
      <c r="L177" s="93"/>
      <c r="M177" s="94"/>
      <c r="N177" s="93"/>
      <c r="O177" s="94"/>
      <c r="P177" s="93"/>
      <c r="Q177" s="93"/>
      <c r="R177" s="93"/>
      <c r="S177" s="93"/>
      <c r="T177" s="93"/>
      <c r="U177" s="93"/>
      <c r="V177" s="93"/>
      <c r="W177" s="93"/>
      <c r="X177" s="93"/>
      <c r="Y177" s="10"/>
      <c r="Z177" s="10"/>
      <c r="AA177" s="92"/>
      <c r="AB177" s="93"/>
      <c r="AC177" s="93"/>
      <c r="AD177" s="93"/>
      <c r="AE177" s="111"/>
      <c r="AF177" s="95"/>
      <c r="AG177" s="96"/>
      <c r="AH177" s="97"/>
      <c r="AI177" s="97"/>
      <c r="AJ177" s="97"/>
      <c r="AK177" s="97"/>
      <c r="AL177" s="97"/>
      <c r="AM177" s="97"/>
      <c r="AN177" s="97"/>
      <c r="AO177" s="97"/>
      <c r="AP177" s="97"/>
      <c r="AQ177" s="97"/>
      <c r="AR177" s="97"/>
      <c r="AS177" s="97"/>
      <c r="AT177" s="97"/>
      <c r="AU177" s="97"/>
      <c r="AV177" s="97"/>
      <c r="AW177" s="97"/>
      <c r="AX177" s="97"/>
      <c r="AY177" s="97"/>
      <c r="AZ177" s="97"/>
      <c r="BA177" s="97"/>
      <c r="BB177" s="97"/>
      <c r="BC177" s="97"/>
      <c r="BD177" s="97"/>
      <c r="BE177" s="97"/>
      <c r="BF177" s="97"/>
      <c r="BG177" s="97"/>
      <c r="BH177" s="97"/>
      <c r="BI177" s="97"/>
      <c r="BJ177" s="97"/>
      <c r="BK177" s="97"/>
      <c r="BL177" s="97"/>
      <c r="BM177" s="97"/>
      <c r="BN177" s="97"/>
      <c r="BO177" s="97"/>
      <c r="BP177" s="97"/>
      <c r="BQ177" s="97"/>
      <c r="BR177" s="97"/>
      <c r="BS177" s="97"/>
      <c r="BT177" s="97"/>
      <c r="BU177" s="97"/>
      <c r="BV177" s="97"/>
      <c r="BW177" s="97"/>
      <c r="BX177" s="97"/>
      <c r="BY177" s="97"/>
      <c r="BZ177" s="97"/>
      <c r="CA177" s="97"/>
      <c r="CB177" s="97"/>
      <c r="CC177" s="97"/>
      <c r="CD177" s="97"/>
      <c r="CE177" s="97"/>
      <c r="CF177" s="97"/>
      <c r="CG177" s="97"/>
      <c r="CH177" s="97"/>
      <c r="CI177" s="97"/>
      <c r="CJ177" s="97"/>
      <c r="CK177" s="97"/>
      <c r="CL177" s="97"/>
      <c r="CM177" s="97"/>
      <c r="CN177" s="97"/>
      <c r="CO177" s="97"/>
      <c r="CP177" s="97"/>
      <c r="CQ177" s="97"/>
      <c r="CR177" s="97"/>
      <c r="CS177" s="97"/>
      <c r="CT177" s="97"/>
      <c r="CU177" s="97"/>
      <c r="CV177" s="97"/>
      <c r="CW177" s="97"/>
      <c r="CX177" s="97"/>
      <c r="CY177" s="97"/>
      <c r="CZ177" s="97"/>
      <c r="DA177" s="97"/>
      <c r="DB177" s="97"/>
      <c r="DC177" s="97"/>
      <c r="DD177" s="97"/>
      <c r="DE177" s="97"/>
      <c r="DF177" s="97"/>
      <c r="DG177" s="97"/>
      <c r="DH177" s="97"/>
      <c r="DI177" s="97"/>
      <c r="DJ177" s="97"/>
      <c r="DK177" s="97"/>
    </row>
  </sheetData>
  <mergeCells count="11">
    <mergeCell ref="AG5:AH5"/>
    <mergeCell ref="A125:B125"/>
    <mergeCell ref="AE1:AF1"/>
    <mergeCell ref="A3:AF3"/>
    <mergeCell ref="A5:A6"/>
    <mergeCell ref="B5:B6"/>
    <mergeCell ref="C5:I5"/>
    <mergeCell ref="J5:P5"/>
    <mergeCell ref="Q5:W5"/>
    <mergeCell ref="X5:AD5"/>
    <mergeCell ref="AE5:AF5"/>
  </mergeCells>
  <pageMargins left="0.59055118110236227" right="0.59055118110236227" top="0.78740157480314965" bottom="0.59055118110236227" header="0.51181102362204722" footer="0.51181102362204722"/>
  <pageSetup paperSize="9" scale="63" fitToWidth="4" fitToHeight="4" orientation="landscape" horizontalDpi="1200" verticalDpi="1200" r:id="rId1"/>
  <rowBreaks count="1" manualBreakCount="1">
    <brk id="123" max="31" man="1"/>
  </rowBreaks>
  <colBreaks count="3" manualBreakCount="3">
    <brk id="9" min="1" max="176" man="1"/>
    <brk id="16" min="1" max="176" man="1"/>
    <brk id="23" min="1" max="176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PLĀNS</vt:lpstr>
      <vt:lpstr>PLĀNS!Print_Area</vt:lpstr>
      <vt:lpstr>PLĀNS!Print_Titles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Juris Gavars</dc:creator>
  <cp:lastModifiedBy>Marija Dzelme</cp:lastModifiedBy>
  <cp:lastPrinted>2021-12-27T11:49:33Z</cp:lastPrinted>
  <dcterms:created xsi:type="dcterms:W3CDTF">2017-04-18T10:27:31Z</dcterms:created>
  <dcterms:modified xsi:type="dcterms:W3CDTF">2021-12-28T16:48:46Z</dcterms:modified>
</cp:coreProperties>
</file>